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428/"/>
    </mc:Choice>
  </mc:AlternateContent>
  <xr:revisionPtr revIDLastSave="35" documentId="13_ncr:1_{4908D4CA-3710-4548-B45E-7C9CA263A754}" xr6:coauthVersionLast="47" xr6:coauthVersionMax="47" xr10:uidLastSave="{AD054EC0-9718-400B-B0D7-0A9503DC72C2}"/>
  <bookViews>
    <workbookView xWindow="3828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Arrangørklubb" sheetId="24" r:id="rId19"/>
    <sheet name="Medlemsklubb" sheetId="22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'1'!$A$1:$N$49</definedName>
    <definedName name="_xlnm.Print_Area" localSheetId="11">'10'!$A$1:$N$49</definedName>
    <definedName name="_xlnm.Print_Area" localSheetId="12">'11'!$A$1:$N$49</definedName>
    <definedName name="_xlnm.Print_Area" localSheetId="13">'12'!$A$1:$N$49</definedName>
    <definedName name="_xlnm.Print_Area" localSheetId="14">'13'!$A$1:$N$49</definedName>
    <definedName name="_xlnm.Print_Area" localSheetId="15">'14'!$A$1:$N$49</definedName>
    <definedName name="_xlnm.Print_Area" localSheetId="16">'15'!$A$1:$N$49</definedName>
    <definedName name="_xlnm.Print_Area" localSheetId="3">'2'!$A$1:$N$49</definedName>
    <definedName name="_xlnm.Print_Area" localSheetId="4">'3'!$A$1:$N$49</definedName>
    <definedName name="_xlnm.Print_Area" localSheetId="5">'4'!$A$1:$N$49</definedName>
    <definedName name="_xlnm.Print_Area" localSheetId="6">'5'!$A$1:$N$49</definedName>
    <definedName name="_xlnm.Print_Area" localSheetId="7">'6'!$A$1:$N$49</definedName>
    <definedName name="_xlnm.Print_Area" localSheetId="8">'7'!$A$1:$N$49</definedName>
    <definedName name="_xlnm.Print_Area" localSheetId="9">'8'!$A$1:$N$49</definedName>
    <definedName name="_xlnm.Print_Area" localSheetId="10">'9'!$A$1:$N$49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8" i="20" l="1"/>
  <c r="C2" i="4"/>
  <c r="G20" i="19"/>
  <c r="G20" i="18"/>
  <c r="C5" i="18"/>
  <c r="G20" i="17"/>
  <c r="G20" i="6"/>
  <c r="G20" i="7"/>
  <c r="M2" i="4"/>
  <c r="I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5" i="1"/>
  <c r="C8" i="4"/>
  <c r="I3" i="4"/>
  <c r="G26" i="1"/>
  <c r="H26" i="1"/>
  <c r="G27" i="1"/>
  <c r="H27" i="1"/>
  <c r="G28" i="1"/>
  <c r="H28" i="1"/>
  <c r="H29" i="1"/>
  <c r="M45" i="1"/>
  <c r="G20" i="1"/>
  <c r="H20" i="1"/>
  <c r="G22" i="1"/>
  <c r="H22" i="1"/>
  <c r="G21" i="1"/>
  <c r="H21" i="1"/>
  <c r="G19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H23" i="1"/>
  <c r="M44" i="1"/>
  <c r="M46" i="1"/>
  <c r="J48" i="1"/>
  <c r="M48" i="1"/>
  <c r="N8" i="4"/>
  <c r="K4" i="1"/>
  <c r="D8" i="4"/>
  <c r="K48" i="1"/>
  <c r="L8" i="4"/>
  <c r="C48" i="19"/>
  <c r="A48" i="19"/>
  <c r="C47" i="19"/>
  <c r="C46" i="19"/>
  <c r="C48" i="18"/>
  <c r="A48" i="18"/>
  <c r="C47" i="18"/>
  <c r="C46" i="18"/>
  <c r="C48" i="17"/>
  <c r="A48" i="17"/>
  <c r="C47" i="17"/>
  <c r="C46" i="17"/>
  <c r="C48" i="16"/>
  <c r="A48" i="16"/>
  <c r="C47" i="16"/>
  <c r="C46" i="16"/>
  <c r="C48" i="15"/>
  <c r="A48" i="15"/>
  <c r="C47" i="15"/>
  <c r="C46" i="15"/>
  <c r="C48" i="6"/>
  <c r="A48" i="6"/>
  <c r="C47" i="6"/>
  <c r="C46" i="6"/>
  <c r="C48" i="7"/>
  <c r="A48" i="7"/>
  <c r="C47" i="7"/>
  <c r="C46" i="7"/>
  <c r="C48" i="8"/>
  <c r="A48" i="8"/>
  <c r="C47" i="8"/>
  <c r="C46" i="8"/>
  <c r="C48" i="9"/>
  <c r="A48" i="9"/>
  <c r="C47" i="9"/>
  <c r="C46" i="9"/>
  <c r="C48" i="10"/>
  <c r="A48" i="10"/>
  <c r="C47" i="10"/>
  <c r="C46" i="10"/>
  <c r="C48" i="11"/>
  <c r="A48" i="11"/>
  <c r="C47" i="11"/>
  <c r="C46" i="11"/>
  <c r="C48" i="12"/>
  <c r="A48" i="12"/>
  <c r="C47" i="12"/>
  <c r="C46" i="12"/>
  <c r="C48" i="13"/>
  <c r="A48" i="13"/>
  <c r="C47" i="13"/>
  <c r="C46" i="13"/>
  <c r="C48" i="14"/>
  <c r="A48" i="14"/>
  <c r="C47" i="14"/>
  <c r="C46" i="14"/>
  <c r="C47" i="1"/>
  <c r="C46" i="1"/>
  <c r="A48" i="1"/>
  <c r="C48" i="1"/>
  <c r="G2" i="4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Y11" i="20"/>
  <c r="D1" i="20"/>
  <c r="E1" i="20"/>
  <c r="G44" i="19"/>
  <c r="G43" i="19"/>
  <c r="G33" i="19"/>
  <c r="G32" i="19"/>
  <c r="G28" i="19"/>
  <c r="G27" i="19"/>
  <c r="G26" i="19"/>
  <c r="G44" i="18"/>
  <c r="G43" i="18"/>
  <c r="G33" i="18"/>
  <c r="G32" i="18"/>
  <c r="G28" i="18"/>
  <c r="G27" i="18"/>
  <c r="G26" i="18"/>
  <c r="G44" i="17"/>
  <c r="G43" i="17"/>
  <c r="G33" i="17"/>
  <c r="G32" i="17"/>
  <c r="G28" i="17"/>
  <c r="G27" i="17"/>
  <c r="G26" i="17"/>
  <c r="G44" i="16"/>
  <c r="G43" i="16"/>
  <c r="G33" i="16"/>
  <c r="G32" i="16"/>
  <c r="G28" i="16"/>
  <c r="G27" i="16"/>
  <c r="G26" i="16"/>
  <c r="G44" i="15"/>
  <c r="G43" i="15"/>
  <c r="G33" i="15"/>
  <c r="G32" i="15"/>
  <c r="G28" i="15"/>
  <c r="G27" i="15"/>
  <c r="G26" i="15"/>
  <c r="G44" i="6"/>
  <c r="G43" i="6"/>
  <c r="G33" i="6"/>
  <c r="G32" i="6"/>
  <c r="G28" i="6"/>
  <c r="G27" i="6"/>
  <c r="G26" i="6"/>
  <c r="G44" i="7"/>
  <c r="G43" i="7"/>
  <c r="G33" i="7"/>
  <c r="G32" i="7"/>
  <c r="G28" i="7"/>
  <c r="G27" i="7"/>
  <c r="G26" i="7"/>
  <c r="G44" i="8"/>
  <c r="G43" i="8"/>
  <c r="G33" i="8"/>
  <c r="G32" i="8"/>
  <c r="G28" i="8"/>
  <c r="G27" i="8"/>
  <c r="G26" i="8"/>
  <c r="G44" i="9"/>
  <c r="G43" i="9"/>
  <c r="G33" i="9"/>
  <c r="G32" i="9"/>
  <c r="G28" i="9"/>
  <c r="G27" i="9"/>
  <c r="G26" i="9"/>
  <c r="G44" i="10"/>
  <c r="G43" i="10"/>
  <c r="G33" i="10"/>
  <c r="G32" i="10"/>
  <c r="G28" i="10"/>
  <c r="G27" i="10"/>
  <c r="G26" i="10"/>
  <c r="G32" i="11"/>
  <c r="G33" i="11"/>
  <c r="G44" i="11"/>
  <c r="G43" i="11"/>
  <c r="G27" i="11"/>
  <c r="G26" i="11"/>
  <c r="G28" i="11"/>
  <c r="G44" i="12"/>
  <c r="G43" i="12"/>
  <c r="G33" i="12"/>
  <c r="G32" i="12"/>
  <c r="G28" i="12"/>
  <c r="G27" i="12"/>
  <c r="G26" i="12"/>
  <c r="G44" i="13"/>
  <c r="G43" i="13"/>
  <c r="G33" i="13"/>
  <c r="G32" i="13"/>
  <c r="G28" i="13"/>
  <c r="G27" i="13"/>
  <c r="G26" i="13"/>
  <c r="G44" i="14"/>
  <c r="G43" i="14"/>
  <c r="G33" i="14"/>
  <c r="G32" i="14"/>
  <c r="G28" i="14"/>
  <c r="G27" i="14"/>
  <c r="G26" i="14"/>
  <c r="G44" i="1"/>
  <c r="G43" i="1"/>
  <c r="G33" i="1"/>
  <c r="G32" i="1"/>
  <c r="H20" i="19"/>
  <c r="G22" i="19"/>
  <c r="H22" i="19"/>
  <c r="G21" i="19"/>
  <c r="H21" i="19"/>
  <c r="G19" i="19"/>
  <c r="H19" i="19"/>
  <c r="G18" i="19"/>
  <c r="H18" i="19"/>
  <c r="G17" i="19"/>
  <c r="H17" i="19"/>
  <c r="G16" i="19"/>
  <c r="H16" i="19"/>
  <c r="G15" i="19"/>
  <c r="H15" i="19"/>
  <c r="G14" i="19"/>
  <c r="H14" i="19"/>
  <c r="G13" i="19"/>
  <c r="H13" i="19"/>
  <c r="H23" i="19"/>
  <c r="M44" i="19"/>
  <c r="H44" i="19"/>
  <c r="H43" i="19"/>
  <c r="E37" i="19"/>
  <c r="E38" i="19"/>
  <c r="E39" i="19"/>
  <c r="E40" i="19"/>
  <c r="E41" i="19"/>
  <c r="H32" i="19"/>
  <c r="H33" i="19"/>
  <c r="H34" i="19"/>
  <c r="F34" i="19"/>
  <c r="A31" i="19"/>
  <c r="H26" i="19"/>
  <c r="H27" i="19"/>
  <c r="H28" i="19"/>
  <c r="H29" i="19"/>
  <c r="F29" i="19"/>
  <c r="H20" i="18"/>
  <c r="G22" i="18"/>
  <c r="H22" i="18"/>
  <c r="G21" i="18"/>
  <c r="H21" i="18"/>
  <c r="G19" i="18"/>
  <c r="H19" i="18"/>
  <c r="G18" i="18"/>
  <c r="H18" i="18"/>
  <c r="G17" i="18"/>
  <c r="H17" i="18"/>
  <c r="G16" i="18"/>
  <c r="H16" i="18"/>
  <c r="G15" i="18"/>
  <c r="H15" i="18"/>
  <c r="G14" i="18"/>
  <c r="H14" i="18"/>
  <c r="G13" i="18"/>
  <c r="H13" i="18"/>
  <c r="H23" i="18"/>
  <c r="M44" i="18"/>
  <c r="H44" i="18"/>
  <c r="H43" i="18"/>
  <c r="E37" i="18"/>
  <c r="E38" i="18"/>
  <c r="E39" i="18"/>
  <c r="E40" i="18"/>
  <c r="E41" i="18"/>
  <c r="H32" i="18"/>
  <c r="H33" i="18"/>
  <c r="H34" i="18"/>
  <c r="F34" i="18"/>
  <c r="A31" i="18"/>
  <c r="H26" i="18"/>
  <c r="H27" i="18"/>
  <c r="H28" i="18"/>
  <c r="H29" i="18"/>
  <c r="F29" i="18"/>
  <c r="H20" i="17"/>
  <c r="G22" i="17"/>
  <c r="H22" i="17"/>
  <c r="G21" i="17"/>
  <c r="H21" i="17"/>
  <c r="G19" i="17"/>
  <c r="H19" i="17"/>
  <c r="G18" i="17"/>
  <c r="H18" i="17"/>
  <c r="G17" i="17"/>
  <c r="H17" i="17"/>
  <c r="G16" i="17"/>
  <c r="H16" i="17"/>
  <c r="G15" i="17"/>
  <c r="H15" i="17"/>
  <c r="G14" i="17"/>
  <c r="H14" i="17"/>
  <c r="G13" i="17"/>
  <c r="H13" i="17"/>
  <c r="H23" i="17"/>
  <c r="M44" i="17"/>
  <c r="H44" i="17"/>
  <c r="H43" i="17"/>
  <c r="E37" i="17"/>
  <c r="E38" i="17"/>
  <c r="E39" i="17"/>
  <c r="E40" i="17"/>
  <c r="E41" i="17"/>
  <c r="H32" i="17"/>
  <c r="H33" i="17"/>
  <c r="H34" i="17"/>
  <c r="F34" i="17"/>
  <c r="A31" i="17"/>
  <c r="H26" i="17"/>
  <c r="H27" i="17"/>
  <c r="H28" i="17"/>
  <c r="H29" i="17"/>
  <c r="F29" i="17"/>
  <c r="G20" i="16"/>
  <c r="H20" i="16"/>
  <c r="G22" i="16"/>
  <c r="H22" i="16"/>
  <c r="G21" i="16"/>
  <c r="H21" i="16"/>
  <c r="G19" i="16"/>
  <c r="H19" i="16"/>
  <c r="G18" i="16"/>
  <c r="H18" i="16"/>
  <c r="G17" i="16"/>
  <c r="H17" i="16"/>
  <c r="G16" i="16"/>
  <c r="H16" i="16"/>
  <c r="G15" i="16"/>
  <c r="H15" i="16"/>
  <c r="G14" i="16"/>
  <c r="H14" i="16"/>
  <c r="G13" i="16"/>
  <c r="H13" i="16"/>
  <c r="H23" i="16"/>
  <c r="M44" i="16"/>
  <c r="H44" i="16"/>
  <c r="H43" i="16"/>
  <c r="E37" i="16"/>
  <c r="E38" i="16"/>
  <c r="E39" i="16"/>
  <c r="E40" i="16"/>
  <c r="E41" i="16"/>
  <c r="H32" i="16"/>
  <c r="H33" i="16"/>
  <c r="H34" i="16"/>
  <c r="F34" i="16"/>
  <c r="A31" i="16"/>
  <c r="H26" i="16"/>
  <c r="H27" i="16"/>
  <c r="H28" i="16"/>
  <c r="H29" i="16"/>
  <c r="F29" i="16"/>
  <c r="G20" i="15"/>
  <c r="H20" i="15"/>
  <c r="G22" i="15"/>
  <c r="H22" i="15"/>
  <c r="G21" i="15"/>
  <c r="H21" i="15"/>
  <c r="G19" i="15"/>
  <c r="H19" i="15"/>
  <c r="G18" i="15"/>
  <c r="H18" i="15"/>
  <c r="G17" i="15"/>
  <c r="H17" i="15"/>
  <c r="G16" i="15"/>
  <c r="H16" i="15"/>
  <c r="G15" i="15"/>
  <c r="H15" i="15"/>
  <c r="G14" i="15"/>
  <c r="H14" i="15"/>
  <c r="G13" i="15"/>
  <c r="H13" i="15"/>
  <c r="H23" i="15"/>
  <c r="M44" i="15"/>
  <c r="H44" i="15"/>
  <c r="H43" i="15"/>
  <c r="E37" i="15"/>
  <c r="E38" i="15"/>
  <c r="E39" i="15"/>
  <c r="E40" i="15"/>
  <c r="E41" i="15"/>
  <c r="H32" i="15"/>
  <c r="H33" i="15"/>
  <c r="H34" i="15"/>
  <c r="F34" i="15"/>
  <c r="A31" i="15"/>
  <c r="H26" i="15"/>
  <c r="H27" i="15"/>
  <c r="H28" i="15"/>
  <c r="H29" i="15"/>
  <c r="F29" i="15"/>
  <c r="H20" i="6"/>
  <c r="G22" i="6"/>
  <c r="H22" i="6"/>
  <c r="G21" i="6"/>
  <c r="H21" i="6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H23" i="6"/>
  <c r="M44" i="6"/>
  <c r="H44" i="6"/>
  <c r="H43" i="6"/>
  <c r="E37" i="6"/>
  <c r="E38" i="6"/>
  <c r="E39" i="6"/>
  <c r="E40" i="6"/>
  <c r="E41" i="6"/>
  <c r="H32" i="6"/>
  <c r="H33" i="6"/>
  <c r="H34" i="6"/>
  <c r="F34" i="6"/>
  <c r="A31" i="6"/>
  <c r="H26" i="6"/>
  <c r="H27" i="6"/>
  <c r="H28" i="6"/>
  <c r="H29" i="6"/>
  <c r="F29" i="6"/>
  <c r="H20" i="7"/>
  <c r="G22" i="7"/>
  <c r="H22" i="7"/>
  <c r="G21" i="7"/>
  <c r="H21" i="7"/>
  <c r="G19" i="7"/>
  <c r="H19" i="7"/>
  <c r="G18" i="7"/>
  <c r="H18" i="7"/>
  <c r="G17" i="7"/>
  <c r="H17" i="7"/>
  <c r="G16" i="7"/>
  <c r="H16" i="7"/>
  <c r="G15" i="7"/>
  <c r="H15" i="7"/>
  <c r="G14" i="7"/>
  <c r="H14" i="7"/>
  <c r="G13" i="7"/>
  <c r="H13" i="7"/>
  <c r="H23" i="7"/>
  <c r="M44" i="7"/>
  <c r="H44" i="7"/>
  <c r="H43" i="7"/>
  <c r="E37" i="7"/>
  <c r="E38" i="7"/>
  <c r="E39" i="7"/>
  <c r="E40" i="7"/>
  <c r="E41" i="7"/>
  <c r="H32" i="7"/>
  <c r="H33" i="7"/>
  <c r="H34" i="7"/>
  <c r="F34" i="7"/>
  <c r="A31" i="7"/>
  <c r="H26" i="7"/>
  <c r="H27" i="7"/>
  <c r="H28" i="7"/>
  <c r="H29" i="7"/>
  <c r="F29" i="7"/>
  <c r="G20" i="8"/>
  <c r="H20" i="8"/>
  <c r="G22" i="8"/>
  <c r="H22" i="8"/>
  <c r="G21" i="8"/>
  <c r="H21" i="8"/>
  <c r="G19" i="8"/>
  <c r="H19" i="8"/>
  <c r="G18" i="8"/>
  <c r="H18" i="8"/>
  <c r="G17" i="8"/>
  <c r="H17" i="8"/>
  <c r="G16" i="8"/>
  <c r="H16" i="8"/>
  <c r="G15" i="8"/>
  <c r="H15" i="8"/>
  <c r="G14" i="8"/>
  <c r="H14" i="8"/>
  <c r="G13" i="8"/>
  <c r="H13" i="8"/>
  <c r="H23" i="8"/>
  <c r="M44" i="8"/>
  <c r="H44" i="8"/>
  <c r="H43" i="8"/>
  <c r="E37" i="8"/>
  <c r="E38" i="8"/>
  <c r="E39" i="8"/>
  <c r="E40" i="8"/>
  <c r="E41" i="8"/>
  <c r="H32" i="8"/>
  <c r="H33" i="8"/>
  <c r="H34" i="8"/>
  <c r="F34" i="8"/>
  <c r="A31" i="8"/>
  <c r="H26" i="8"/>
  <c r="H27" i="8"/>
  <c r="H28" i="8"/>
  <c r="H29" i="8"/>
  <c r="F29" i="8"/>
  <c r="G20" i="9"/>
  <c r="H20" i="9"/>
  <c r="G22" i="9"/>
  <c r="H22" i="9"/>
  <c r="G21" i="9"/>
  <c r="H21" i="9"/>
  <c r="G19" i="9"/>
  <c r="H19" i="9"/>
  <c r="G18" i="9"/>
  <c r="H18" i="9"/>
  <c r="G17" i="9"/>
  <c r="H17" i="9"/>
  <c r="G16" i="9"/>
  <c r="H16" i="9"/>
  <c r="G15" i="9"/>
  <c r="H15" i="9"/>
  <c r="G14" i="9"/>
  <c r="H14" i="9"/>
  <c r="G13" i="9"/>
  <c r="H13" i="9"/>
  <c r="H23" i="9"/>
  <c r="M44" i="9"/>
  <c r="H44" i="9"/>
  <c r="H43" i="9"/>
  <c r="E37" i="9"/>
  <c r="E38" i="9"/>
  <c r="E39" i="9"/>
  <c r="E40" i="9"/>
  <c r="E41" i="9"/>
  <c r="H32" i="9"/>
  <c r="H33" i="9"/>
  <c r="H34" i="9"/>
  <c r="F34" i="9"/>
  <c r="A31" i="9"/>
  <c r="H26" i="9"/>
  <c r="H27" i="9"/>
  <c r="H28" i="9"/>
  <c r="H29" i="9"/>
  <c r="F29" i="9"/>
  <c r="G20" i="10"/>
  <c r="H20" i="10"/>
  <c r="G22" i="10"/>
  <c r="H22" i="10"/>
  <c r="G21" i="10"/>
  <c r="H21" i="10"/>
  <c r="G19" i="10"/>
  <c r="H19" i="10"/>
  <c r="G18" i="10"/>
  <c r="H18" i="10"/>
  <c r="G17" i="10"/>
  <c r="H17" i="10"/>
  <c r="G16" i="10"/>
  <c r="H16" i="10"/>
  <c r="G15" i="10"/>
  <c r="H15" i="10"/>
  <c r="G14" i="10"/>
  <c r="H14" i="10"/>
  <c r="G13" i="10"/>
  <c r="H13" i="10"/>
  <c r="H23" i="10"/>
  <c r="M44" i="10"/>
  <c r="H44" i="10"/>
  <c r="H43" i="10"/>
  <c r="E37" i="10"/>
  <c r="E38" i="10"/>
  <c r="E39" i="10"/>
  <c r="E40" i="10"/>
  <c r="E41" i="10"/>
  <c r="H32" i="10"/>
  <c r="H33" i="10"/>
  <c r="H34" i="10"/>
  <c r="F34" i="10"/>
  <c r="A31" i="10"/>
  <c r="H26" i="10"/>
  <c r="H27" i="10"/>
  <c r="H28" i="10"/>
  <c r="H29" i="10"/>
  <c r="F29" i="10"/>
  <c r="G20" i="11"/>
  <c r="H20" i="11"/>
  <c r="G22" i="11"/>
  <c r="H22" i="11"/>
  <c r="G21" i="11"/>
  <c r="H21" i="11"/>
  <c r="G19" i="11"/>
  <c r="H19" i="11"/>
  <c r="G18" i="11"/>
  <c r="H18" i="11"/>
  <c r="G17" i="11"/>
  <c r="H17" i="11"/>
  <c r="G16" i="11"/>
  <c r="H16" i="11"/>
  <c r="G15" i="11"/>
  <c r="H15" i="11"/>
  <c r="G14" i="11"/>
  <c r="H14" i="11"/>
  <c r="G13" i="11"/>
  <c r="H13" i="11"/>
  <c r="H23" i="11"/>
  <c r="M44" i="11"/>
  <c r="H44" i="11"/>
  <c r="H43" i="11"/>
  <c r="E37" i="11"/>
  <c r="E38" i="11"/>
  <c r="E39" i="11"/>
  <c r="E40" i="11"/>
  <c r="E41" i="11"/>
  <c r="H32" i="11"/>
  <c r="H33" i="11"/>
  <c r="H34" i="11"/>
  <c r="F34" i="11"/>
  <c r="A31" i="11"/>
  <c r="H26" i="11"/>
  <c r="H27" i="11"/>
  <c r="H28" i="11"/>
  <c r="H29" i="11"/>
  <c r="F29" i="11"/>
  <c r="G20" i="12"/>
  <c r="H20" i="12"/>
  <c r="G22" i="12"/>
  <c r="H22" i="12"/>
  <c r="G21" i="12"/>
  <c r="H21" i="12"/>
  <c r="G19" i="12"/>
  <c r="H19" i="12"/>
  <c r="G18" i="12"/>
  <c r="H18" i="12"/>
  <c r="G17" i="12"/>
  <c r="H17" i="12"/>
  <c r="G16" i="12"/>
  <c r="H16" i="12"/>
  <c r="G15" i="12"/>
  <c r="H15" i="12"/>
  <c r="G14" i="12"/>
  <c r="H14" i="12"/>
  <c r="G13" i="12"/>
  <c r="H13" i="12"/>
  <c r="H23" i="12"/>
  <c r="M44" i="12"/>
  <c r="H44" i="12"/>
  <c r="H43" i="12"/>
  <c r="E37" i="12"/>
  <c r="E38" i="12"/>
  <c r="E39" i="12"/>
  <c r="E40" i="12"/>
  <c r="E41" i="12"/>
  <c r="H32" i="12"/>
  <c r="H33" i="12"/>
  <c r="H34" i="12"/>
  <c r="F34" i="12"/>
  <c r="A31" i="12"/>
  <c r="H26" i="12"/>
  <c r="H27" i="12"/>
  <c r="H28" i="12"/>
  <c r="H29" i="12"/>
  <c r="F29" i="12"/>
  <c r="G20" i="13"/>
  <c r="H20" i="13"/>
  <c r="G22" i="13"/>
  <c r="H22" i="13"/>
  <c r="G21" i="13"/>
  <c r="H21" i="13"/>
  <c r="G19" i="13"/>
  <c r="H19" i="13"/>
  <c r="G18" i="13"/>
  <c r="H18" i="13"/>
  <c r="G17" i="13"/>
  <c r="H17" i="13"/>
  <c r="G16" i="13"/>
  <c r="H16" i="13"/>
  <c r="G15" i="13"/>
  <c r="H15" i="13"/>
  <c r="G14" i="13"/>
  <c r="H14" i="13"/>
  <c r="G13" i="13"/>
  <c r="H13" i="13"/>
  <c r="H23" i="13"/>
  <c r="M44" i="13"/>
  <c r="H44" i="13"/>
  <c r="H43" i="13"/>
  <c r="E37" i="13"/>
  <c r="E38" i="13"/>
  <c r="E39" i="13"/>
  <c r="E40" i="13"/>
  <c r="E41" i="13"/>
  <c r="H32" i="13"/>
  <c r="H33" i="13"/>
  <c r="H34" i="13"/>
  <c r="F34" i="13"/>
  <c r="A31" i="13"/>
  <c r="H26" i="13"/>
  <c r="H27" i="13"/>
  <c r="H28" i="13"/>
  <c r="H29" i="13"/>
  <c r="F29" i="13"/>
  <c r="G20" i="14"/>
  <c r="H20" i="14"/>
  <c r="G22" i="14"/>
  <c r="H22" i="14"/>
  <c r="G21" i="14"/>
  <c r="H21" i="14"/>
  <c r="G19" i="14"/>
  <c r="H19" i="14"/>
  <c r="G18" i="14"/>
  <c r="H18" i="14"/>
  <c r="G17" i="14"/>
  <c r="H17" i="14"/>
  <c r="G16" i="14"/>
  <c r="H16" i="14"/>
  <c r="G15" i="14"/>
  <c r="H15" i="14"/>
  <c r="G14" i="14"/>
  <c r="H14" i="14"/>
  <c r="G13" i="14"/>
  <c r="H13" i="14"/>
  <c r="H23" i="14"/>
  <c r="M44" i="14"/>
  <c r="H44" i="14"/>
  <c r="H43" i="14"/>
  <c r="E37" i="14"/>
  <c r="E38" i="14"/>
  <c r="E39" i="14"/>
  <c r="E40" i="14"/>
  <c r="E41" i="14"/>
  <c r="H32" i="14"/>
  <c r="H33" i="14"/>
  <c r="H34" i="14"/>
  <c r="F34" i="14"/>
  <c r="A31" i="14"/>
  <c r="H26" i="14"/>
  <c r="H27" i="14"/>
  <c r="H28" i="14"/>
  <c r="H29" i="14"/>
  <c r="F29" i="14"/>
  <c r="K4" i="17"/>
  <c r="K4" i="16"/>
  <c r="H32" i="1"/>
  <c r="H33" i="1"/>
  <c r="H34" i="1"/>
  <c r="H20" i="4"/>
  <c r="H21" i="4"/>
  <c r="H19" i="4"/>
  <c r="M45" i="19"/>
  <c r="M46" i="19"/>
  <c r="M45" i="18"/>
  <c r="M46" i="18"/>
  <c r="M45" i="17"/>
  <c r="M46" i="17"/>
  <c r="M45" i="16"/>
  <c r="M46" i="16"/>
  <c r="M45" i="15"/>
  <c r="M46" i="15"/>
  <c r="M45" i="6"/>
  <c r="M46" i="6"/>
  <c r="M45" i="7"/>
  <c r="M46" i="7"/>
  <c r="M45" i="8"/>
  <c r="M46" i="8"/>
  <c r="M45" i="9"/>
  <c r="M46" i="9"/>
  <c r="M45" i="10"/>
  <c r="M46" i="10"/>
  <c r="M45" i="11"/>
  <c r="M46" i="11"/>
  <c r="M45" i="12"/>
  <c r="M46" i="12"/>
  <c r="M45" i="13"/>
  <c r="M46" i="13"/>
  <c r="M45" i="14"/>
  <c r="M46" i="14"/>
  <c r="I9" i="17"/>
  <c r="L9" i="17"/>
  <c r="D20" i="4"/>
  <c r="F4" i="4"/>
  <c r="D4" i="4"/>
  <c r="K6" i="14"/>
  <c r="K5" i="14"/>
  <c r="K4" i="14"/>
  <c r="C6" i="14"/>
  <c r="C5" i="14"/>
  <c r="K6" i="13"/>
  <c r="K5" i="13"/>
  <c r="K4" i="13"/>
  <c r="C6" i="13"/>
  <c r="C5" i="13"/>
  <c r="K6" i="12"/>
  <c r="K5" i="12"/>
  <c r="K4" i="12"/>
  <c r="C6" i="12"/>
  <c r="C5" i="12"/>
  <c r="K6" i="11"/>
  <c r="K5" i="11"/>
  <c r="K4" i="11"/>
  <c r="C5" i="11"/>
  <c r="C6" i="11"/>
  <c r="K6" i="10"/>
  <c r="K5" i="10"/>
  <c r="K4" i="10"/>
  <c r="C6" i="10"/>
  <c r="C5" i="10"/>
  <c r="K6" i="9"/>
  <c r="K5" i="9"/>
  <c r="K4" i="9"/>
  <c r="C6" i="9"/>
  <c r="C5" i="9"/>
  <c r="K6" i="8"/>
  <c r="K5" i="8"/>
  <c r="K4" i="8"/>
  <c r="C6" i="8"/>
  <c r="C5" i="8"/>
  <c r="K6" i="7"/>
  <c r="K5" i="7"/>
  <c r="K4" i="7"/>
  <c r="C6" i="7"/>
  <c r="C5" i="7"/>
  <c r="K6" i="6"/>
  <c r="K5" i="6"/>
  <c r="K4" i="6"/>
  <c r="C6" i="6"/>
  <c r="C5" i="6"/>
  <c r="K6" i="15"/>
  <c r="K5" i="15"/>
  <c r="K4" i="15"/>
  <c r="C6" i="15"/>
  <c r="C5" i="15"/>
  <c r="K6" i="16"/>
  <c r="K5" i="16"/>
  <c r="C6" i="16"/>
  <c r="C5" i="16"/>
  <c r="K6" i="17"/>
  <c r="K5" i="17"/>
  <c r="C6" i="17"/>
  <c r="C5" i="17"/>
  <c r="C6" i="18"/>
  <c r="K6" i="18"/>
  <c r="K5" i="18"/>
  <c r="K4" i="18"/>
  <c r="K6" i="19"/>
  <c r="K5" i="19"/>
  <c r="K4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J48" i="13"/>
  <c r="K48" i="13"/>
  <c r="D10" i="4"/>
  <c r="L10" i="4"/>
  <c r="K10" i="4"/>
  <c r="J10" i="4"/>
  <c r="J48" i="14"/>
  <c r="K48" i="14"/>
  <c r="D9" i="4"/>
  <c r="L9" i="4"/>
  <c r="K9" i="4"/>
  <c r="J9" i="4"/>
  <c r="K8" i="4"/>
  <c r="J8" i="4"/>
  <c r="D11" i="4"/>
  <c r="J48" i="12"/>
  <c r="K48" i="12"/>
  <c r="L11" i="4"/>
  <c r="K11" i="4"/>
  <c r="J11" i="4"/>
  <c r="D12" i="4"/>
  <c r="J48" i="11"/>
  <c r="K48" i="11"/>
  <c r="L12" i="4"/>
  <c r="K12" i="4"/>
  <c r="J12" i="4"/>
  <c r="D13" i="4"/>
  <c r="J48" i="10"/>
  <c r="K48" i="10"/>
  <c r="L13" i="4"/>
  <c r="K13" i="4"/>
  <c r="J13" i="4"/>
  <c r="D14" i="4"/>
  <c r="J48" i="9"/>
  <c r="K48" i="9"/>
  <c r="L14" i="4"/>
  <c r="K14" i="4"/>
  <c r="J14" i="4"/>
  <c r="D15" i="4"/>
  <c r="J48" i="8"/>
  <c r="K48" i="8"/>
  <c r="L15" i="4"/>
  <c r="K15" i="4"/>
  <c r="J15" i="4"/>
  <c r="D16" i="4"/>
  <c r="J48" i="7"/>
  <c r="K48" i="7"/>
  <c r="L16" i="4"/>
  <c r="K16" i="4"/>
  <c r="J16" i="4"/>
  <c r="D17" i="4"/>
  <c r="J48" i="6"/>
  <c r="K48" i="6"/>
  <c r="L17" i="4"/>
  <c r="K17" i="4"/>
  <c r="J17" i="4"/>
  <c r="D18" i="4"/>
  <c r="J48" i="15"/>
  <c r="K48" i="15"/>
  <c r="L18" i="4"/>
  <c r="K18" i="4"/>
  <c r="J18" i="4"/>
  <c r="D19" i="4"/>
  <c r="J48" i="16"/>
  <c r="K48" i="16"/>
  <c r="L19" i="4"/>
  <c r="K19" i="4"/>
  <c r="J19" i="4"/>
  <c r="J48" i="17"/>
  <c r="K48" i="17"/>
  <c r="L20" i="4"/>
  <c r="K20" i="4"/>
  <c r="J20" i="4"/>
  <c r="D21" i="4"/>
  <c r="J21" i="4"/>
  <c r="D22" i="4"/>
  <c r="J22" i="4"/>
  <c r="A9" i="4"/>
  <c r="J48" i="19"/>
  <c r="K48" i="19"/>
  <c r="J48" i="18"/>
  <c r="K48" i="18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L21" i="4"/>
  <c r="K21" i="4"/>
  <c r="L22" i="4"/>
  <c r="K22" i="4"/>
  <c r="A16" i="4"/>
  <c r="N48" i="7"/>
  <c r="X19" i="20"/>
  <c r="A15" i="4"/>
  <c r="N48" i="8"/>
  <c r="X18" i="20"/>
  <c r="A14" i="4"/>
  <c r="N48" i="9"/>
  <c r="X17" i="20"/>
  <c r="A13" i="4"/>
  <c r="N48" i="10"/>
  <c r="X16" i="20"/>
  <c r="A12" i="4"/>
  <c r="N48" i="11"/>
  <c r="X15" i="20"/>
  <c r="A11" i="4"/>
  <c r="N48" i="12"/>
  <c r="X14" i="20"/>
  <c r="A10" i="4"/>
  <c r="N48" i="13"/>
  <c r="X13" i="20"/>
  <c r="N48" i="14"/>
  <c r="X12" i="20"/>
  <c r="A17" i="4"/>
  <c r="N48" i="6"/>
  <c r="X20" i="20"/>
  <c r="A18" i="4"/>
  <c r="N48" i="15"/>
  <c r="X21" i="20"/>
  <c r="A19" i="4"/>
  <c r="N48" i="16"/>
  <c r="X22" i="20"/>
  <c r="A20" i="4"/>
  <c r="N48" i="17"/>
  <c r="X23" i="20"/>
  <c r="A21" i="4"/>
  <c r="N48" i="18"/>
  <c r="X24" i="20"/>
  <c r="A22" i="4"/>
  <c r="N48" i="19"/>
  <c r="X25" i="20"/>
  <c r="A8" i="4"/>
  <c r="N48" i="1"/>
  <c r="X11" i="20"/>
  <c r="F15" i="4"/>
  <c r="F14" i="4"/>
  <c r="C20" i="4"/>
  <c r="E20" i="4"/>
  <c r="M48" i="19"/>
  <c r="H45" i="19"/>
  <c r="F45" i="19"/>
  <c r="F23" i="19"/>
  <c r="I2" i="19"/>
  <c r="H2" i="19"/>
  <c r="A2" i="19"/>
  <c r="M48" i="18"/>
  <c r="H45" i="18"/>
  <c r="F45" i="18"/>
  <c r="F23" i="18"/>
  <c r="I2" i="18"/>
  <c r="H2" i="18"/>
  <c r="A2" i="18"/>
  <c r="M48" i="17"/>
  <c r="H45" i="17"/>
  <c r="F45" i="17"/>
  <c r="F23" i="17"/>
  <c r="I2" i="17"/>
  <c r="H2" i="17"/>
  <c r="A2" i="17"/>
  <c r="M48" i="16"/>
  <c r="H45" i="16"/>
  <c r="F45" i="16"/>
  <c r="F23" i="16"/>
  <c r="I2" i="16"/>
  <c r="H2" i="16"/>
  <c r="A2" i="16"/>
  <c r="M48" i="15"/>
  <c r="H45" i="15"/>
  <c r="F45" i="15"/>
  <c r="F23" i="15"/>
  <c r="I2" i="15"/>
  <c r="H2" i="15"/>
  <c r="A2" i="15"/>
  <c r="M48" i="6"/>
  <c r="H45" i="6"/>
  <c r="F45" i="6"/>
  <c r="F23" i="6"/>
  <c r="I2" i="6"/>
  <c r="H2" i="6"/>
  <c r="A2" i="6"/>
  <c r="M48" i="7"/>
  <c r="H45" i="7"/>
  <c r="F45" i="7"/>
  <c r="F23" i="7"/>
  <c r="I2" i="7"/>
  <c r="H2" i="7"/>
  <c r="A2" i="7"/>
  <c r="M48" i="8"/>
  <c r="H45" i="8"/>
  <c r="F45" i="8"/>
  <c r="F23" i="8"/>
  <c r="I2" i="8"/>
  <c r="H2" i="8"/>
  <c r="A2" i="8"/>
  <c r="M48" i="9"/>
  <c r="H45" i="9"/>
  <c r="F45" i="9"/>
  <c r="F23" i="9"/>
  <c r="I2" i="9"/>
  <c r="H2" i="9"/>
  <c r="A2" i="9"/>
  <c r="M48" i="10"/>
  <c r="H45" i="10"/>
  <c r="F45" i="10"/>
  <c r="F23" i="10"/>
  <c r="I2" i="10"/>
  <c r="H2" i="10"/>
  <c r="A2" i="10"/>
  <c r="M48" i="11"/>
  <c r="H45" i="11"/>
  <c r="F45" i="11"/>
  <c r="F23" i="11"/>
  <c r="I2" i="11"/>
  <c r="H2" i="11"/>
  <c r="A2" i="11"/>
  <c r="M48" i="12"/>
  <c r="H45" i="12"/>
  <c r="F45" i="12"/>
  <c r="F23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M48" i="13"/>
  <c r="H45" i="13"/>
  <c r="F45" i="13"/>
  <c r="F23" i="13"/>
  <c r="I2" i="13"/>
  <c r="H2" i="13"/>
  <c r="A2" i="13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M48" i="14"/>
  <c r="N9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H45" i="14"/>
  <c r="F45" i="14"/>
  <c r="F23" i="14"/>
  <c r="I2" i="14"/>
  <c r="H2" i="14"/>
  <c r="A2" i="14"/>
  <c r="I2" i="1"/>
  <c r="I9" i="1"/>
  <c r="L9" i="1"/>
  <c r="F3" i="4"/>
  <c r="D3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45" i="1"/>
  <c r="F34" i="1"/>
  <c r="F23" i="1"/>
  <c r="F29" i="1"/>
  <c r="E40" i="1"/>
  <c r="E39" i="1"/>
  <c r="A2" i="1"/>
  <c r="H2" i="1"/>
  <c r="I6" i="1"/>
  <c r="I5" i="1"/>
  <c r="I4" i="1"/>
  <c r="A6" i="1"/>
  <c r="A4" i="1"/>
  <c r="E37" i="1"/>
  <c r="E38" i="1"/>
  <c r="H43" i="1"/>
  <c r="H44" i="1"/>
  <c r="H45" i="1"/>
  <c r="A31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E41" i="1"/>
  <c r="I8" i="4"/>
  <c r="H8" i="4"/>
</calcChain>
</file>

<file path=xl/sharedStrings.xml><?xml version="1.0" encoding="utf-8"?>
<sst xmlns="http://schemas.openxmlformats.org/spreadsheetml/2006/main" count="1623" uniqueCount="384">
  <si>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</si>
  <si>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</si>
  <si>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</si>
  <si>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</si>
  <si>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</si>
  <si>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</si>
  <si>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</si>
  <si>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</si>
  <si>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</si>
  <si>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</si>
  <si>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</si>
  <si>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</si>
  <si>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</si>
  <si>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</si>
  <si>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</si>
  <si>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</si>
  <si>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</si>
  <si>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</si>
  <si>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</si>
  <si>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</si>
  <si>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</si>
  <si>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</si>
  <si>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</si>
  <si>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</si>
  <si>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</si>
  <si>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</si>
  <si>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</si>
  <si>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</si>
  <si>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</si>
  <si>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</si>
  <si>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</si>
  <si>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</si>
  <si>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</si>
  <si>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</si>
  <si>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</si>
  <si>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</si>
  <si>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</si>
  <si>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</si>
  <si>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</si>
  <si>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</si>
  <si>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</si>
  <si>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</si>
  <si>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</si>
  <si>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</si>
  <si>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</si>
  <si>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</si>
  <si>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</si>
  <si>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</si>
  <si>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Cert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</si>
  <si>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</si>
  <si>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</si>
  <si>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</si>
  <si>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</si>
  <si>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</si>
  <si>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</si>
  <si>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</si>
  <si>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</si>
  <si>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Innkalling m/stå og dekk</t>
  </si>
  <si>
    <t>Fremadsending</t>
  </si>
  <si>
    <t>Kryp</t>
  </si>
  <si>
    <t>Hals på kommando</t>
  </si>
  <si>
    <t>Fritt hopp over hinder</t>
  </si>
  <si>
    <t>Apportering metallapport</t>
  </si>
  <si>
    <t>Apportering tung gjenstand</t>
  </si>
  <si>
    <t>Stigeklatring</t>
  </si>
  <si>
    <t>Feltsøk</t>
  </si>
  <si>
    <t>Sporoppsøk</t>
  </si>
  <si>
    <t>C</t>
  </si>
  <si>
    <t>Cert/CACIT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</si>
  <si>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</si>
  <si>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</si>
  <si>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</si>
  <si>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</si>
  <si>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</si>
  <si>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</si>
  <si>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</si>
  <si>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</si>
  <si>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</si>
  <si>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</si>
  <si>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</si>
  <si>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</si>
  <si>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</si>
  <si>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</si>
  <si>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</si>
  <si>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</si>
  <si>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</si>
  <si>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</si>
  <si>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</si>
  <si>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</si>
  <si>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Stige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</si>
  <si>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</si>
  <si>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</si>
  <si>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</si>
  <si>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</si>
  <si>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</si>
  <si>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</si>
  <si>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</si>
  <si>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Rundering: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</si>
  <si>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</si>
  <si>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</si>
  <si>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</si>
  <si>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</si>
  <si>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</si>
  <si>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</si>
  <si>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</si>
  <si>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</si>
  <si>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Dommere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</si>
  <si>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</si>
  <si>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</si>
  <si>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</si>
  <si>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</si>
  <si>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</si>
  <si>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</si>
  <si>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</si>
  <si>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</si>
  <si>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</si>
  <si>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</si>
  <si>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</si>
  <si>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</si>
  <si>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</si>
  <si>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</si>
  <si>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</si>
  <si>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</si>
  <si>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</si>
  <si>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</si>
  <si>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</si>
  <si>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</si>
  <si>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Brukshundprøve NBF   klasse A</t>
  </si>
  <si>
    <t>Resultat</t>
  </si>
  <si>
    <t>Klasse A - DOMMERPROTOKOLL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</si>
  <si>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</si>
  <si>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</si>
  <si>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</si>
  <si>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</si>
  <si>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</si>
  <si>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</si>
  <si>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</si>
  <si>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</si>
  <si>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</si>
  <si>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</si>
  <si>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</si>
  <si>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</si>
  <si>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</si>
  <si>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</si>
  <si>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</si>
  <si>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</si>
  <si>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</si>
  <si>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</si>
  <si>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</si>
  <si>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</si>
  <si>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</si>
  <si>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</si>
  <si>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</si>
  <si>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</si>
  <si>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</si>
  <si>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</si>
  <si>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</si>
  <si>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</si>
  <si>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</si>
  <si>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</si>
  <si>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</si>
  <si>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</si>
  <si>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</si>
  <si>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</si>
  <si>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</si>
  <si>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</si>
  <si>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</si>
  <si>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</si>
  <si>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</si>
  <si>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</si>
  <si>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</si>
  <si>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</si>
  <si>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</si>
  <si>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</si>
  <si>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</si>
  <si>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</si>
  <si>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</si>
  <si>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</si>
  <si>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</si>
  <si>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</si>
  <si>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</si>
  <si>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</si>
  <si>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</si>
  <si>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</si>
  <si>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</si>
  <si>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</si>
  <si>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</si>
  <si>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</si>
  <si>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</si>
  <si>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</si>
  <si>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</si>
  <si>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</si>
  <si>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</si>
  <si>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</si>
  <si>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</si>
  <si>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</si>
  <si>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</si>
  <si>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</si>
  <si>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</si>
  <si>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</si>
  <si>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</si>
  <si>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</si>
  <si>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</si>
  <si>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</si>
  <si>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</si>
  <si>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</si>
  <si>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</si>
  <si>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</si>
  <si>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</si>
  <si>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</si>
  <si>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</si>
  <si>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</si>
  <si>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</si>
  <si>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</si>
  <si>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</si>
  <si>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</si>
  <si>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</si>
  <si>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</si>
  <si>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</si>
  <si>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</si>
  <si>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</si>
  <si>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</si>
  <si>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</si>
  <si>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</si>
  <si>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</si>
  <si>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</si>
  <si>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</si>
  <si>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</si>
  <si>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</si>
  <si>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</si>
  <si>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</si>
  <si>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</si>
  <si>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</si>
  <si>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</si>
  <si>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</si>
  <si>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</si>
  <si>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</si>
  <si>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</si>
  <si>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</si>
  <si>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</si>
  <si>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</si>
  <si>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</si>
  <si>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</si>
  <si>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</si>
  <si>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</si>
  <si>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</si>
  <si>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</si>
  <si>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</si>
  <si>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</si>
  <si>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</si>
  <si>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</si>
  <si>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</si>
  <si>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</si>
  <si>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</si>
  <si>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</si>
  <si>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</si>
  <si>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</si>
  <si>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</si>
  <si>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</si>
  <si>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</si>
  <si>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</si>
  <si>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</si>
  <si>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</si>
  <si>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</si>
  <si>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</si>
  <si>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</si>
  <si>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</si>
  <si>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</si>
  <si>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</si>
  <si>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</si>
  <si>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</si>
  <si>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</si>
  <si>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</si>
  <si>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</si>
  <si>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Met.app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</si>
  <si>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</si>
  <si>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</si>
  <si>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</si>
  <si>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</si>
  <si>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</si>
  <si>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</si>
  <si>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</si>
  <si>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</si>
  <si>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</si>
  <si>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</si>
  <si>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</si>
  <si>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</si>
  <si>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</si>
  <si>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</si>
  <si>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</si>
  <si>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</si>
  <si>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</si>
  <si>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</si>
  <si>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</si>
  <si>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</si>
  <si>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</si>
  <si>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</si>
  <si>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</si>
  <si>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</si>
  <si>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</si>
  <si>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</si>
  <si>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</si>
  <si>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</si>
  <si>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</si>
  <si>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</si>
  <si>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</si>
  <si>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</si>
  <si>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</si>
  <si>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</si>
  <si>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</si>
  <si>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</si>
  <si>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</si>
  <si>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</si>
  <si>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</si>
  <si>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</si>
  <si>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</si>
  <si>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</si>
  <si>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</si>
  <si>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</si>
  <si>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</si>
  <si>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</si>
  <si>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</si>
  <si>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</si>
  <si>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 xml:space="preserve">Rediger/oppdater/fyll inn bare på dette arket (Registrering), og bare de gule feltene </t>
  </si>
  <si>
    <t>- alle andre ark og felter oppdateres automatisk!</t>
  </si>
  <si>
    <t>Kritikkskjemaene, arkene "1, 2 osv." skrives ut og deles ut til deltakerne.</t>
  </si>
  <si>
    <t>Rapp.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</si>
  <si>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</si>
  <si>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</si>
  <si>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</si>
  <si>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</si>
  <si>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</si>
  <si>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</si>
  <si>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</si>
  <si>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</si>
  <si>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</si>
  <si>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Urskauen AG Kl.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</si>
  <si>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</si>
  <si>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</si>
  <si>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</si>
  <si>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</si>
  <si>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</si>
  <si>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</si>
  <si>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</si>
  <si>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</si>
  <si>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</si>
  <si>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</si>
  <si>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</si>
  <si>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</si>
  <si>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</si>
  <si>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</si>
  <si>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Hallingdal</t>
  </si>
  <si>
    <t>Eide og Fræna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</si>
  <si>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</si>
  <si>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</si>
  <si>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</si>
  <si>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</si>
  <si>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</si>
  <si>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</si>
  <si>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</si>
  <si>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</si>
  <si>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</si>
  <si>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</si>
  <si>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</si>
  <si>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</si>
  <si>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</si>
  <si>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</si>
  <si>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</si>
  <si>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Beauceron</t>
  </si>
  <si>
    <t>Ølen Etne Vidafj.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</si>
  <si>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</si>
  <si>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</si>
  <si>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</si>
  <si>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</si>
  <si>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</si>
  <si>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</si>
  <si>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</si>
  <si>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 Norsk Schæferhund Klubb, Sykkylven Hundeklubb og følgende dommere: Aud Flæmseter og Bettina Bruvik</t>
  </si>
  <si>
    <t>Bamble Hundeklubb</t>
  </si>
  <si>
    <t>Norsk Schäferhund Klub</t>
  </si>
  <si>
    <t>Sykkylven Hundeklubb</t>
  </si>
  <si>
    <t>Sykkylven</t>
  </si>
  <si>
    <t>Aud Flæmseter</t>
  </si>
  <si>
    <t>Bettina Bruvik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</si>
</sst>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i/>
      <sz val="6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16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65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0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1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2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/>
    </xf>
    <xf numFmtId="0" fontId="26" fillId="6" borderId="21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7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18" xfId="0" applyFont="1" applyBorder="1" applyAlignment="1">
      <alignment horizontal="center"/>
    </xf>
    <xf numFmtId="0" fontId="28" fillId="7" borderId="56" xfId="0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9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0" fillId="0" borderId="47" xfId="0" applyFont="1" applyBorder="1" applyAlignment="1" applyProtection="1">
      <alignment horizontal="center"/>
      <protection locked="0"/>
    </xf>
    <xf numFmtId="0" fontId="31" fillId="0" borderId="16" xfId="0" applyFont="1" applyBorder="1" applyAlignment="1">
      <alignment horizontal="center"/>
    </xf>
    <xf numFmtId="0" fontId="31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3" fillId="0" borderId="0" xfId="0" applyFont="1"/>
    <xf numFmtId="0" fontId="34" fillId="0" borderId="0" xfId="0" applyFont="1"/>
    <xf numFmtId="0" fontId="32" fillId="10" borderId="70" xfId="0" applyFont="1" applyFill="1" applyBorder="1" applyAlignment="1">
      <alignment horizontal="center"/>
    </xf>
    <xf numFmtId="0" fontId="32" fillId="10" borderId="71" xfId="0" applyFont="1" applyFill="1" applyBorder="1" applyAlignment="1">
      <alignment horizontal="center"/>
    </xf>
    <xf numFmtId="0" fontId="32" fillId="10" borderId="69" xfId="0" applyFont="1" applyFill="1" applyBorder="1" applyAlignment="1">
      <alignment horizontal="center"/>
    </xf>
    <xf numFmtId="0" fontId="32" fillId="9" borderId="70" xfId="0" applyFont="1" applyFill="1" applyBorder="1" applyAlignment="1">
      <alignment horizontal="center"/>
    </xf>
    <xf numFmtId="0" fontId="32" fillId="11" borderId="59" xfId="0" applyFont="1" applyFill="1" applyBorder="1"/>
    <xf numFmtId="0" fontId="32" fillId="11" borderId="59" xfId="0" applyFont="1" applyFill="1" applyBorder="1" applyAlignment="1">
      <alignment horizontal="left"/>
    </xf>
    <xf numFmtId="0" fontId="32" fillId="11" borderId="64" xfId="0" applyFont="1" applyFill="1" applyBorder="1" applyAlignment="1">
      <alignment horizontal="center"/>
    </xf>
    <xf numFmtId="164" fontId="32" fillId="11" borderId="60" xfId="0" applyNumberFormat="1" applyFont="1" applyFill="1" applyBorder="1" applyAlignment="1">
      <alignment horizontal="center"/>
    </xf>
    <xf numFmtId="164" fontId="32" fillId="11" borderId="59" xfId="0" applyNumberFormat="1" applyFont="1" applyFill="1" applyBorder="1" applyAlignment="1">
      <alignment horizontal="center"/>
    </xf>
    <xf numFmtId="0" fontId="32" fillId="12" borderId="59" xfId="0" applyFont="1" applyFill="1" applyBorder="1"/>
    <xf numFmtId="0" fontId="32" fillId="12" borderId="59" xfId="0" applyFont="1" applyFill="1" applyBorder="1" applyAlignment="1">
      <alignment horizontal="left"/>
    </xf>
    <xf numFmtId="0" fontId="32" fillId="12" borderId="64" xfId="0" applyFont="1" applyFill="1" applyBorder="1" applyAlignment="1">
      <alignment horizontal="center"/>
    </xf>
    <xf numFmtId="164" fontId="32" fillId="12" borderId="60" xfId="0" applyNumberFormat="1" applyFont="1" applyFill="1" applyBorder="1" applyAlignment="1">
      <alignment horizontal="center"/>
    </xf>
    <xf numFmtId="164" fontId="32" fillId="12" borderId="59" xfId="0" applyNumberFormat="1" applyFont="1" applyFill="1" applyBorder="1" applyAlignment="1">
      <alignment horizontal="center"/>
    </xf>
    <xf numFmtId="0" fontId="32" fillId="13" borderId="63" xfId="0" applyFont="1" applyFill="1" applyBorder="1" applyAlignment="1">
      <alignment horizontal="center"/>
    </xf>
    <xf numFmtId="0" fontId="32" fillId="13" borderId="65" xfId="0" applyFont="1" applyFill="1" applyBorder="1" applyAlignment="1">
      <alignment horizontal="center"/>
    </xf>
    <xf numFmtId="164" fontId="32" fillId="13" borderId="61" xfId="0" applyNumberFormat="1" applyFont="1" applyFill="1" applyBorder="1" applyAlignment="1">
      <alignment horizontal="center"/>
    </xf>
    <xf numFmtId="164" fontId="32" fillId="13" borderId="62" xfId="0" applyNumberFormat="1" applyFont="1" applyFill="1" applyBorder="1" applyAlignment="1">
      <alignment horizontal="center"/>
    </xf>
    <xf numFmtId="0" fontId="37" fillId="0" borderId="0" xfId="0" applyFont="1"/>
    <xf numFmtId="0" fontId="36" fillId="0" borderId="0" xfId="0" applyFont="1"/>
    <xf numFmtId="0" fontId="38" fillId="0" borderId="0" xfId="0" applyFont="1"/>
    <xf numFmtId="0" fontId="5" fillId="13" borderId="77" xfId="0" applyFont="1" applyFill="1" applyBorder="1" applyAlignment="1">
      <alignment horizontal="left"/>
    </xf>
    <xf numFmtId="0" fontId="32" fillId="13" borderId="82" xfId="0" applyFont="1" applyFill="1" applyBorder="1"/>
    <xf numFmtId="0" fontId="32" fillId="13" borderId="82" xfId="0" applyFont="1" applyFill="1" applyBorder="1" applyAlignment="1">
      <alignment horizontal="left"/>
    </xf>
    <xf numFmtId="0" fontId="32" fillId="10" borderId="85" xfId="0" applyFont="1" applyFill="1" applyBorder="1" applyAlignment="1">
      <alignment horizontal="center"/>
    </xf>
    <xf numFmtId="0" fontId="32" fillId="9" borderId="86" xfId="0" applyFont="1" applyFill="1" applyBorder="1" applyAlignment="1">
      <alignment horizontal="center"/>
    </xf>
    <xf numFmtId="0" fontId="32" fillId="10" borderId="86" xfId="0" applyFont="1" applyFill="1" applyBorder="1" applyAlignment="1">
      <alignment horizontal="center"/>
    </xf>
    <xf numFmtId="0" fontId="32" fillId="10" borderId="87" xfId="0" applyFont="1" applyFill="1" applyBorder="1" applyAlignment="1">
      <alignment horizontal="center"/>
    </xf>
    <xf numFmtId="0" fontId="40" fillId="0" borderId="99" xfId="0" applyFont="1" applyBorder="1" applyAlignment="1">
      <alignment horizontal="center"/>
    </xf>
    <xf numFmtId="0" fontId="40" fillId="0" borderId="100" xfId="0" applyFont="1" applyBorder="1" applyAlignment="1">
      <alignment horizontal="center"/>
    </xf>
    <xf numFmtId="0" fontId="40" fillId="0" borderId="101" xfId="0" applyFont="1" applyBorder="1" applyAlignment="1">
      <alignment horizontal="center"/>
    </xf>
    <xf numFmtId="0" fontId="42" fillId="0" borderId="43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102" xfId="0" applyFont="1" applyBorder="1" applyAlignment="1">
      <alignment horizontal="center"/>
    </xf>
    <xf numFmtId="164" fontId="32" fillId="13" borderId="57" xfId="0" applyNumberFormat="1" applyFont="1" applyFill="1" applyBorder="1" applyAlignment="1">
      <alignment horizontal="center"/>
    </xf>
    <xf numFmtId="164" fontId="32" fillId="13" borderId="58" xfId="0" applyNumberFormat="1" applyFont="1" applyFill="1" applyBorder="1" applyAlignment="1">
      <alignment horizontal="center"/>
    </xf>
    <xf numFmtId="164" fontId="32" fillId="13" borderId="63" xfId="0" applyNumberFormat="1" applyFont="1" applyFill="1" applyBorder="1" applyAlignment="1">
      <alignment horizontal="center"/>
    </xf>
    <xf numFmtId="164" fontId="32" fillId="12" borderId="64" xfId="0" applyNumberFormat="1" applyFont="1" applyFill="1" applyBorder="1" applyAlignment="1">
      <alignment horizontal="center"/>
    </xf>
    <xf numFmtId="164" fontId="32" fillId="11" borderId="64" xfId="0" applyNumberFormat="1" applyFont="1" applyFill="1" applyBorder="1" applyAlignment="1">
      <alignment horizontal="center"/>
    </xf>
    <xf numFmtId="164" fontId="32" fillId="13" borderId="65" xfId="0" applyNumberFormat="1" applyFont="1" applyFill="1" applyBorder="1" applyAlignment="1">
      <alignment horizontal="center"/>
    </xf>
    <xf numFmtId="0" fontId="32" fillId="13" borderId="66" xfId="0" applyFont="1" applyFill="1" applyBorder="1" applyAlignment="1">
      <alignment horizontal="center"/>
    </xf>
    <xf numFmtId="0" fontId="32" fillId="12" borderId="68" xfId="0" applyFont="1" applyFill="1" applyBorder="1" applyAlignment="1">
      <alignment horizontal="center"/>
    </xf>
    <xf numFmtId="0" fontId="32" fillId="11" borderId="68" xfId="0" applyFont="1" applyFill="1" applyBorder="1" applyAlignment="1">
      <alignment horizontal="center"/>
    </xf>
    <xf numFmtId="0" fontId="32" fillId="13" borderId="67" xfId="0" applyFont="1" applyFill="1" applyBorder="1" applyAlignment="1">
      <alignment horizontal="center"/>
    </xf>
    <xf numFmtId="0" fontId="32" fillId="13" borderId="105" xfId="0" applyFont="1" applyFill="1" applyBorder="1"/>
    <xf numFmtId="0" fontId="32" fillId="13" borderId="105" xfId="0" applyFont="1" applyFill="1" applyBorder="1" applyAlignment="1">
      <alignment horizontal="left"/>
    </xf>
    <xf numFmtId="0" fontId="32" fillId="12" borderId="103" xfId="0" applyFont="1" applyFill="1" applyBorder="1"/>
    <xf numFmtId="0" fontId="32" fillId="11" borderId="103" xfId="0" applyFont="1" applyFill="1" applyBorder="1"/>
    <xf numFmtId="0" fontId="32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9" fillId="9" borderId="74" xfId="0" applyFont="1" applyFill="1" applyBorder="1"/>
    <xf numFmtId="164" fontId="32" fillId="10" borderId="109" xfId="0" applyNumberFormat="1" applyFont="1" applyFill="1" applyBorder="1" applyAlignment="1">
      <alignment horizontal="center"/>
    </xf>
    <xf numFmtId="164" fontId="32" fillId="9" borderId="110" xfId="0" applyNumberFormat="1" applyFont="1" applyFill="1" applyBorder="1" applyAlignment="1">
      <alignment horizontal="center"/>
    </xf>
    <xf numFmtId="164" fontId="32" fillId="10" borderId="110" xfId="0" applyNumberFormat="1" applyFont="1" applyFill="1" applyBorder="1" applyAlignment="1">
      <alignment horizontal="center"/>
    </xf>
    <xf numFmtId="164" fontId="32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3" fillId="12" borderId="103" xfId="0" applyFont="1" applyFill="1" applyBorder="1"/>
    <xf numFmtId="0" fontId="43" fillId="12" borderId="59" xfId="0" applyFont="1" applyFill="1" applyBorder="1"/>
    <xf numFmtId="0" fontId="43" fillId="12" borderId="59" xfId="0" applyFont="1" applyFill="1" applyBorder="1" applyAlignment="1">
      <alignment horizontal="left"/>
    </xf>
    <xf numFmtId="0" fontId="43" fillId="11" borderId="103" xfId="0" applyFont="1" applyFill="1" applyBorder="1"/>
    <xf numFmtId="0" fontId="43" fillId="11" borderId="59" xfId="0" applyFont="1" applyFill="1" applyBorder="1"/>
    <xf numFmtId="0" fontId="43" fillId="11" borderId="59" xfId="0" applyFont="1" applyFill="1" applyBorder="1" applyAlignment="1">
      <alignment horizontal="left"/>
    </xf>
    <xf numFmtId="0" fontId="16" fillId="0" borderId="0" xfId="0" applyFont="1"/>
    <xf numFmtId="166" fontId="46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39" fillId="10" borderId="74" xfId="0" applyFont="1" applyFill="1" applyBorder="1"/>
    <xf numFmtId="0" fontId="39" fillId="10" borderId="75" xfId="0" applyFont="1" applyFill="1" applyBorder="1"/>
    <xf numFmtId="0" fontId="35" fillId="0" borderId="0" xfId="0" applyFont="1" applyAlignment="1">
      <alignment horizontal="center"/>
    </xf>
    <xf numFmtId="164" fontId="32" fillId="13" borderId="28" xfId="0" applyNumberFormat="1" applyFont="1" applyFill="1" applyBorder="1" applyAlignment="1">
      <alignment horizontal="center"/>
    </xf>
    <xf numFmtId="164" fontId="32" fillId="12" borderId="0" xfId="0" applyNumberFormat="1" applyFont="1" applyFill="1" applyAlignment="1">
      <alignment horizontal="center"/>
    </xf>
    <xf numFmtId="164" fontId="32" fillId="11" borderId="0" xfId="0" applyNumberFormat="1" applyFont="1" applyFill="1" applyAlignment="1">
      <alignment horizontal="center"/>
    </xf>
    <xf numFmtId="164" fontId="32" fillId="13" borderId="31" xfId="0" applyNumberFormat="1" applyFont="1" applyFill="1" applyBorder="1" applyAlignment="1">
      <alignment horizontal="center"/>
    </xf>
    <xf numFmtId="0" fontId="39" fillId="14" borderId="118" xfId="0" applyFont="1" applyFill="1" applyBorder="1"/>
    <xf numFmtId="0" fontId="39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9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39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7" fillId="0" borderId="0" xfId="0" applyFont="1" applyAlignment="1">
      <alignment horizontal="left"/>
    </xf>
    <xf numFmtId="0" fontId="32" fillId="13" borderId="93" xfId="0" applyFont="1" applyFill="1" applyBorder="1"/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41" fillId="0" borderId="98" xfId="0" applyFont="1" applyBorder="1" applyAlignment="1">
      <alignment horizontal="center"/>
    </xf>
    <xf numFmtId="0" fontId="36" fillId="0" borderId="81" xfId="0" applyFont="1" applyBorder="1" applyAlignment="1">
      <alignment horizontal="center"/>
    </xf>
    <xf numFmtId="0" fontId="41" fillId="0" borderId="88" xfId="0" applyFont="1" applyBorder="1" applyAlignment="1">
      <alignment vertical="center"/>
    </xf>
    <xf numFmtId="0" fontId="36" fillId="0" borderId="90" xfId="0" applyFont="1" applyBorder="1" applyAlignment="1">
      <alignment vertical="center"/>
    </xf>
    <xf numFmtId="0" fontId="40" fillId="0" borderId="94" xfId="0" applyFont="1" applyBorder="1" applyAlignment="1">
      <alignment horizontal="center" wrapText="1"/>
    </xf>
    <xf numFmtId="0" fontId="36" fillId="0" borderId="104" xfId="0" applyFont="1" applyBorder="1" applyAlignment="1">
      <alignment horizontal="center" wrapText="1"/>
    </xf>
    <xf numFmtId="0" fontId="44" fillId="0" borderId="89" xfId="0" applyFont="1" applyBorder="1" applyAlignment="1">
      <alignment vertical="center"/>
    </xf>
    <xf numFmtId="0" fontId="45" fillId="0" borderId="92" xfId="0" applyFont="1" applyBorder="1" applyAlignment="1">
      <alignment vertical="center"/>
    </xf>
    <xf numFmtId="0" fontId="41" fillId="0" borderId="79" xfId="0" applyFont="1" applyBorder="1" applyAlignment="1">
      <alignment vertical="center"/>
    </xf>
    <xf numFmtId="0" fontId="36" fillId="0" borderId="91" xfId="0" applyFont="1" applyBorder="1" applyAlignment="1">
      <alignment vertical="center"/>
    </xf>
    <xf numFmtId="0" fontId="41" fillId="0" borderId="93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9" fillId="10" borderId="72" xfId="0" applyFont="1" applyFill="1" applyBorder="1" applyAlignment="1">
      <alignment horizontal="center"/>
    </xf>
    <xf numFmtId="0" fontId="39" fillId="10" borderId="73" xfId="0" applyFont="1" applyFill="1" applyBorder="1" applyAlignment="1">
      <alignment horizontal="center"/>
    </xf>
    <xf numFmtId="0" fontId="39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6" fillId="0" borderId="113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40" fillId="0" borderId="83" xfId="0" applyFont="1" applyBorder="1" applyAlignment="1">
      <alignment horizontal="center" wrapText="1"/>
    </xf>
    <xf numFmtId="0" fontId="36" fillId="0" borderId="84" xfId="0" applyFont="1" applyBorder="1" applyAlignment="1">
      <alignment horizontal="center" wrapText="1"/>
    </xf>
    <xf numFmtId="0" fontId="39" fillId="15" borderId="114" xfId="0" applyFont="1" applyFill="1" applyBorder="1"/>
    <xf numFmtId="0" fontId="0" fillId="0" borderId="115" xfId="0" applyBorder="1"/>
    <xf numFmtId="0" fontId="39" fillId="15" borderId="121" xfId="0" applyFont="1" applyFill="1" applyBorder="1"/>
    <xf numFmtId="0" fontId="0" fillId="0" borderId="122" xfId="0" applyBorder="1"/>
    <xf numFmtId="0" fontId="39" fillId="15" borderId="123" xfId="0" applyFont="1" applyFill="1" applyBorder="1"/>
    <xf numFmtId="0" fontId="0" fillId="0" borderId="124" xfId="0" applyBorder="1"/>
    <xf numFmtId="0" fontId="41" fillId="0" borderId="96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36" fillId="0" borderId="97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5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6" fillId="6" borderId="55" xfId="0" applyFont="1" applyFill="1" applyBorder="1" applyAlignment="1">
      <alignment horizontal="center" vertical="center"/>
    </xf>
    <xf numFmtId="0" fontId="26" fillId="6" borderId="56" xfId="0" applyFont="1" applyFill="1" applyBorder="1" applyAlignment="1">
      <alignment horizontal="center" vertical="center"/>
    </xf>
    <xf numFmtId="0" fontId="26" fillId="6" borderId="5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0" fontId="26" fillId="6" borderId="21" xfId="0" applyFont="1" applyFill="1" applyBorder="1" applyAlignment="1">
      <alignment vertical="center"/>
    </xf>
    <xf numFmtId="0" fontId="26" fillId="6" borderId="20" xfId="0" applyFont="1" applyFill="1" applyBorder="1" applyAlignment="1">
      <alignment horizontal="left" vertical="center"/>
    </xf>
    <xf numFmtId="0" fontId="26" fillId="6" borderId="21" xfId="0" applyFont="1" applyFill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3" fillId="0" borderId="1" xfId="0" applyFont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9" fillId="4" borderId="27" xfId="0" applyFont="1" applyFill="1" applyBorder="1"/>
    <xf numFmtId="0" fontId="9" fillId="4" borderId="4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9" fillId="0" borderId="16" xfId="0" applyFont="1" applyBorder="1"/>
    <xf numFmtId="0" fontId="9" fillId="0" borderId="6" xfId="0" applyFont="1" applyBorder="1"/>
    <xf numFmtId="0" fontId="3" fillId="0" borderId="27" xfId="0" applyFont="1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3" fillId="0" borderId="23" xfId="0" quotePrefix="1" applyFont="1" applyBorder="1"/>
    <xf numFmtId="0" fontId="0" fillId="0" borderId="17" xfId="0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17" xfId="0" applyFont="1" applyBorder="1"/>
    <xf numFmtId="164" fontId="9" fillId="0" borderId="27" xfId="0" applyNumberFormat="1" applyFont="1" applyBorder="1"/>
    <xf numFmtId="0" fontId="9" fillId="0" borderId="4" xfId="0" applyFont="1" applyBorder="1"/>
    <xf numFmtId="0" fontId="0" fillId="0" borderId="22" xfId="0" applyBorder="1"/>
    <xf numFmtId="0" fontId="3" fillId="0" borderId="8" xfId="0" applyFont="1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/>
    <xf numFmtId="0" fontId="2" fillId="0" borderId="22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27" xfId="0" applyFont="1" applyBorder="1"/>
    <xf numFmtId="0" fontId="1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4" fillId="0" borderId="4" xfId="0" applyFont="1" applyBorder="1"/>
    <xf numFmtId="0" fontId="9" fillId="0" borderId="23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0" borderId="16" xfId="0" applyFont="1" applyBorder="1"/>
    <xf numFmtId="0" fontId="0" fillId="0" borderId="11" xfId="0" applyBorder="1"/>
    <xf numFmtId="0" fontId="3" fillId="0" borderId="5" xfId="0" applyFont="1" applyBorder="1"/>
    <xf numFmtId="0" fontId="0" fillId="0" borderId="1" xfId="0" applyBorder="1"/>
    <xf numFmtId="0" fontId="3" fillId="0" borderId="46" xfId="0" applyFont="1" applyBorder="1" applyAlignment="1">
      <alignment horizontal="center"/>
    </xf>
    <xf numFmtId="0" fontId="0" fillId="0" borderId="33" xfId="0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47" fillId="0" borderId="0" xfId="0" applyFont="1" applyAlignment="1">
      <alignment horizontal="left"/>
    </xf>
    <xf numFmtId="0" fontId="21" fillId="0" borderId="4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</cellXfs>
  <cellStyles count="16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29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1" builtinId="9" hidden="1"/>
    <cellStyle name="Benyttet hyperkobling" xfId="143" builtinId="9" hidden="1"/>
    <cellStyle name="Benyttet hyperkobling" xfId="145" builtinId="9" hidden="1"/>
    <cellStyle name="Benyttet hyperkobling" xfId="147" builtinId="9" hidden="1"/>
    <cellStyle name="Benyttet hyperkobling" xfId="149" builtinId="9" hidden="1"/>
    <cellStyle name="Benyttet hyperkobling" xfId="151" builtinId="9" hidden="1"/>
    <cellStyle name="Benyttet hyperkobling" xfId="153" builtinId="9" hidden="1"/>
    <cellStyle name="Benyttet hyperkobling" xfId="155" builtinId="9" hidden="1"/>
    <cellStyle name="Benyttet hyperkobling" xfId="157" builtinId="9" hidden="1"/>
    <cellStyle name="Benyttet hyperkobling" xfId="159" builtinId="9" hidden="1"/>
    <cellStyle name="Benyttet hyperkobling" xfId="161" builtinId="9" hidden="1"/>
    <cellStyle name="Benyttet hyperkobling" xfId="16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40" builtinId="8" hidden="1"/>
    <cellStyle name="Hyperkobling" xfId="142" builtinId="8" hidden="1"/>
    <cellStyle name="Hyperkobling" xfId="144" builtinId="8" hidden="1"/>
    <cellStyle name="Hyperkobling" xfId="146" builtinId="8" hidden="1"/>
    <cellStyle name="Hyperkobling" xfId="148" builtinId="8" hidden="1"/>
    <cellStyle name="Hyperkobling" xfId="150" builtinId="8" hidden="1"/>
    <cellStyle name="Hyperkobling" xfId="152" builtinId="8" hidden="1"/>
    <cellStyle name="Hyperkobling" xfId="154" builtinId="8" hidden="1"/>
    <cellStyle name="Hyperkobling" xfId="156" builtinId="8" hidden="1"/>
    <cellStyle name="Hyperkobling" xfId="158" builtinId="8" hidden="1"/>
    <cellStyle name="Hyperkobling" xfId="160" builtinId="8" hidden="1"/>
    <cellStyle name="Hyperkobling" xfId="16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"/>
  <sheetViews>
    <sheetView tabSelected="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3" width="7.140625" customWidth="1"/>
    <col min="24" max="24" width="5.7109375" bestFit="1" customWidth="1"/>
    <col min="25" max="25" width="8.7109375" bestFit="1" customWidth="1"/>
  </cols>
  <sheetData>
    <row r="1" spans="1:25" ht="54" customHeight="1" thickBot="1">
      <c r="B1" s="194" t="s">
        <v>127</v>
      </c>
      <c r="C1" s="195"/>
      <c r="D1" s="175" t="str">
        <f>IF(C5="","Gruppe",C5)</f>
        <v>Gruppe</v>
      </c>
      <c r="E1" s="168" t="str">
        <f>IF(C3="","Dato",C3)</f>
        <v>Dato</v>
      </c>
      <c r="H1" s="123" t="s">
        <v>323</v>
      </c>
    </row>
    <row r="2" spans="1:25" ht="17.25" thickBot="1">
      <c r="D2" s="208" t="s">
        <v>121</v>
      </c>
      <c r="E2" s="209"/>
      <c r="F2" s="210"/>
      <c r="H2" s="123" t="s">
        <v>324</v>
      </c>
    </row>
    <row r="3" spans="1:25" ht="18">
      <c r="A3" s="220" t="s">
        <v>77</v>
      </c>
      <c r="B3" s="221"/>
      <c r="C3" s="185"/>
      <c r="D3" s="155" t="s">
        <v>122</v>
      </c>
      <c r="E3" s="211"/>
      <c r="F3" s="212"/>
      <c r="G3" s="124"/>
    </row>
    <row r="4" spans="1:25" ht="18">
      <c r="A4" s="180" t="s">
        <v>78</v>
      </c>
      <c r="B4" s="181"/>
      <c r="C4" s="182" t="s">
        <v>327</v>
      </c>
      <c r="D4" s="173" t="s">
        <v>65</v>
      </c>
      <c r="E4" s="213"/>
      <c r="F4" s="212"/>
      <c r="H4" s="125" t="s">
        <v>364</v>
      </c>
    </row>
    <row r="5" spans="1:25" ht="18">
      <c r="A5" s="222" t="s">
        <v>79</v>
      </c>
      <c r="B5" s="223"/>
      <c r="C5" s="154"/>
      <c r="D5" s="155" t="s">
        <v>66</v>
      </c>
      <c r="E5" s="211"/>
      <c r="F5" s="212"/>
      <c r="H5" s="125" t="s">
        <v>365</v>
      </c>
    </row>
    <row r="6" spans="1:25" ht="18">
      <c r="A6" s="173" t="s">
        <v>94</v>
      </c>
      <c r="B6" s="174"/>
      <c r="C6" s="126"/>
      <c r="D6" s="173" t="s">
        <v>20</v>
      </c>
      <c r="E6" s="213"/>
      <c r="F6" s="212"/>
      <c r="H6" s="125" t="s">
        <v>325</v>
      </c>
    </row>
    <row r="7" spans="1:25" ht="18.75" thickBot="1">
      <c r="A7" s="224" t="s">
        <v>98</v>
      </c>
      <c r="B7" s="225"/>
      <c r="C7" s="183"/>
      <c r="D7" s="184" t="s">
        <v>21</v>
      </c>
      <c r="E7" s="214"/>
      <c r="F7" s="215"/>
      <c r="H7" s="186" t="s">
        <v>330</v>
      </c>
    </row>
    <row r="8" spans="1:25" ht="18.75" thickBot="1">
      <c r="A8" s="18"/>
      <c r="C8" s="100"/>
      <c r="D8" s="93"/>
      <c r="H8" s="125"/>
      <c r="X8" s="187" t="s">
        <v>345</v>
      </c>
      <c r="Y8" s="192">
        <f>Revisjon!$A$1</f>
        <v>45044</v>
      </c>
    </row>
    <row r="9" spans="1:25" s="124" customFormat="1" ht="15" customHeight="1">
      <c r="A9" s="218" t="s">
        <v>113</v>
      </c>
      <c r="B9" s="198" t="s">
        <v>85</v>
      </c>
      <c r="C9" s="204" t="s">
        <v>81</v>
      </c>
      <c r="D9" s="204" t="s">
        <v>82</v>
      </c>
      <c r="E9" s="204" t="s">
        <v>84</v>
      </c>
      <c r="F9" s="202" t="s">
        <v>83</v>
      </c>
      <c r="G9" s="206" t="s">
        <v>101</v>
      </c>
      <c r="H9" s="200" t="s">
        <v>126</v>
      </c>
      <c r="I9" s="226" t="s">
        <v>108</v>
      </c>
      <c r="J9" s="227"/>
      <c r="K9" s="227"/>
      <c r="L9" s="227"/>
      <c r="M9" s="227"/>
      <c r="N9" s="227"/>
      <c r="O9" s="227"/>
      <c r="P9" s="227"/>
      <c r="Q9" s="227"/>
      <c r="R9" s="228"/>
      <c r="S9" s="196" t="s">
        <v>107</v>
      </c>
      <c r="T9" s="216"/>
      <c r="U9" s="216"/>
      <c r="V9" s="216"/>
      <c r="W9" s="217"/>
      <c r="X9" s="196" t="s">
        <v>128</v>
      </c>
      <c r="Y9" s="197"/>
    </row>
    <row r="10" spans="1:25" s="124" customFormat="1" ht="15.75" customHeight="1" thickBot="1">
      <c r="A10" s="219"/>
      <c r="B10" s="199"/>
      <c r="C10" s="205"/>
      <c r="D10" s="205"/>
      <c r="E10" s="205"/>
      <c r="F10" s="203"/>
      <c r="G10" s="207"/>
      <c r="H10" s="201"/>
      <c r="I10" s="135" t="s">
        <v>109</v>
      </c>
      <c r="J10" s="137" t="s">
        <v>100</v>
      </c>
      <c r="K10" s="137" t="s">
        <v>91</v>
      </c>
      <c r="L10" s="137" t="s">
        <v>59</v>
      </c>
      <c r="M10" s="137" t="s">
        <v>86</v>
      </c>
      <c r="N10" s="137" t="s">
        <v>274</v>
      </c>
      <c r="O10" s="137" t="s">
        <v>87</v>
      </c>
      <c r="P10" s="137" t="s">
        <v>88</v>
      </c>
      <c r="Q10" s="137" t="s">
        <v>89</v>
      </c>
      <c r="R10" s="138" t="s">
        <v>92</v>
      </c>
      <c r="S10" s="135" t="s">
        <v>90</v>
      </c>
      <c r="T10" s="136" t="s">
        <v>93</v>
      </c>
      <c r="U10" s="137" t="s">
        <v>19</v>
      </c>
      <c r="V10" s="137" t="s">
        <v>110</v>
      </c>
      <c r="W10" s="137" t="s">
        <v>326</v>
      </c>
      <c r="X10" s="133" t="s">
        <v>29</v>
      </c>
      <c r="Y10" s="134" t="s">
        <v>18</v>
      </c>
    </row>
    <row r="11" spans="1:25" ht="20.100000000000001" customHeight="1">
      <c r="A11" s="129" t="str">
        <f>IF(B11="","",1)</f>
        <v/>
      </c>
      <c r="B11" s="191"/>
      <c r="C11" s="149"/>
      <c r="D11" s="150"/>
      <c r="E11" s="149"/>
      <c r="F11" s="169"/>
      <c r="G11" s="145"/>
      <c r="H11" s="119"/>
      <c r="I11" s="140"/>
      <c r="J11" s="140"/>
      <c r="K11" s="140"/>
      <c r="L11" s="140"/>
      <c r="M11" s="140"/>
      <c r="N11" s="140"/>
      <c r="O11" s="140"/>
      <c r="P11" s="140"/>
      <c r="Q11" s="140"/>
      <c r="R11" s="141"/>
      <c r="S11" s="139"/>
      <c r="T11" s="140"/>
      <c r="U11" s="140"/>
      <c r="V11" s="140"/>
      <c r="W11" s="176"/>
      <c r="X11" s="107" t="str">
        <f>'1'!$N$48</f>
        <v>-</v>
      </c>
      <c r="Y11" s="156">
        <f>'1'!$M$46</f>
        <v>0</v>
      </c>
    </row>
    <row r="12" spans="1:25" ht="20.100000000000001" customHeight="1">
      <c r="A12" s="130" t="str">
        <f>IF(B12="","",2)</f>
        <v/>
      </c>
      <c r="B12" s="161"/>
      <c r="C12" s="162"/>
      <c r="D12" s="115"/>
      <c r="E12" s="114"/>
      <c r="F12" s="170"/>
      <c r="G12" s="146"/>
      <c r="H12" s="116"/>
      <c r="I12" s="118"/>
      <c r="J12" s="118"/>
      <c r="K12" s="118"/>
      <c r="L12" s="118"/>
      <c r="M12" s="118"/>
      <c r="N12" s="118"/>
      <c r="O12" s="118"/>
      <c r="P12" s="118"/>
      <c r="Q12" s="118"/>
      <c r="R12" s="142"/>
      <c r="S12" s="117"/>
      <c r="T12" s="118"/>
      <c r="U12" s="118"/>
      <c r="V12" s="118"/>
      <c r="W12" s="177"/>
      <c r="X12" s="108" t="str">
        <f>'2'!$N$48</f>
        <v>-</v>
      </c>
      <c r="Y12" s="157">
        <f>'2'!$M$46</f>
        <v>0</v>
      </c>
    </row>
    <row r="13" spans="1:25" ht="20.100000000000001" customHeight="1">
      <c r="A13" s="131" t="str">
        <f>IF(B13="","",3)</f>
        <v/>
      </c>
      <c r="B13" s="152"/>
      <c r="C13" s="109"/>
      <c r="D13" s="166"/>
      <c r="E13" s="109"/>
      <c r="F13" s="171"/>
      <c r="G13" s="147"/>
      <c r="H13" s="111"/>
      <c r="I13" s="113"/>
      <c r="J13" s="113"/>
      <c r="K13" s="113"/>
      <c r="L13" s="113"/>
      <c r="M13" s="113"/>
      <c r="N13" s="113"/>
      <c r="O13" s="113"/>
      <c r="P13" s="113"/>
      <c r="Q13" s="113"/>
      <c r="R13" s="143"/>
      <c r="S13" s="112"/>
      <c r="T13" s="113"/>
      <c r="U13" s="113"/>
      <c r="V13" s="113"/>
      <c r="W13" s="178"/>
      <c r="X13" s="105" t="str">
        <f>'3'!$N$48</f>
        <v>-</v>
      </c>
      <c r="Y13" s="158">
        <f>'3'!$M$46</f>
        <v>0</v>
      </c>
    </row>
    <row r="14" spans="1:25" ht="20.100000000000001" customHeight="1">
      <c r="A14" s="130" t="str">
        <f>IF(B14="","",4)</f>
        <v/>
      </c>
      <c r="B14" s="161"/>
      <c r="C14" s="162"/>
      <c r="D14" s="163"/>
      <c r="E14" s="114"/>
      <c r="F14" s="170"/>
      <c r="G14" s="146"/>
      <c r="H14" s="116"/>
      <c r="I14" s="118"/>
      <c r="J14" s="118"/>
      <c r="K14" s="118"/>
      <c r="L14" s="118"/>
      <c r="M14" s="118"/>
      <c r="N14" s="118"/>
      <c r="O14" s="118"/>
      <c r="P14" s="118"/>
      <c r="Q14" s="118"/>
      <c r="R14" s="142"/>
      <c r="S14" s="117"/>
      <c r="T14" s="118"/>
      <c r="U14" s="118"/>
      <c r="V14" s="118"/>
      <c r="W14" s="177"/>
      <c r="X14" s="108" t="str">
        <f>'4'!$N$48</f>
        <v>-</v>
      </c>
      <c r="Y14" s="157">
        <f>'4'!$M$46</f>
        <v>0</v>
      </c>
    </row>
    <row r="15" spans="1:25" ht="20.100000000000001" customHeight="1">
      <c r="A15" s="131" t="str">
        <f>IF(B15="","",5)</f>
        <v/>
      </c>
      <c r="B15" s="164"/>
      <c r="C15" s="165"/>
      <c r="D15" s="166"/>
      <c r="E15" s="109"/>
      <c r="F15" s="171"/>
      <c r="G15" s="147"/>
      <c r="H15" s="111"/>
      <c r="I15" s="113"/>
      <c r="J15" s="113"/>
      <c r="K15" s="113"/>
      <c r="L15" s="113"/>
      <c r="M15" s="113"/>
      <c r="N15" s="113"/>
      <c r="O15" s="113"/>
      <c r="P15" s="113"/>
      <c r="Q15" s="113"/>
      <c r="R15" s="143"/>
      <c r="S15" s="112"/>
      <c r="T15" s="113"/>
      <c r="U15" s="113"/>
      <c r="V15" s="113"/>
      <c r="W15" s="178"/>
      <c r="X15" s="105" t="str">
        <f>'5'!$N$48</f>
        <v>-</v>
      </c>
      <c r="Y15" s="158">
        <f>'5'!$M$46</f>
        <v>0</v>
      </c>
    </row>
    <row r="16" spans="1:25" ht="20.100000000000001" customHeight="1">
      <c r="A16" s="130" t="str">
        <f>IF(B16="","",6)</f>
        <v/>
      </c>
      <c r="B16" s="151"/>
      <c r="C16" s="114"/>
      <c r="D16" s="115"/>
      <c r="E16" s="114"/>
      <c r="F16" s="170"/>
      <c r="G16" s="146"/>
      <c r="H16" s="116"/>
      <c r="I16" s="118"/>
      <c r="J16" s="118"/>
      <c r="K16" s="118"/>
      <c r="L16" s="118"/>
      <c r="M16" s="118"/>
      <c r="N16" s="118"/>
      <c r="O16" s="118"/>
      <c r="P16" s="118"/>
      <c r="Q16" s="118"/>
      <c r="R16" s="142"/>
      <c r="S16" s="117"/>
      <c r="T16" s="118"/>
      <c r="U16" s="118"/>
      <c r="V16" s="118"/>
      <c r="W16" s="177"/>
      <c r="X16" s="108" t="str">
        <f>'6'!$N$48</f>
        <v>-</v>
      </c>
      <c r="Y16" s="157">
        <f>'6'!$M$46</f>
        <v>0</v>
      </c>
    </row>
    <row r="17" spans="1:25" ht="20.100000000000001" customHeight="1">
      <c r="A17" s="131" t="str">
        <f>IF(B17="","",7)</f>
        <v/>
      </c>
      <c r="B17" s="152"/>
      <c r="C17" s="109"/>
      <c r="D17" s="110"/>
      <c r="E17" s="109"/>
      <c r="F17" s="171"/>
      <c r="G17" s="147"/>
      <c r="H17" s="111"/>
      <c r="I17" s="113"/>
      <c r="J17" s="113"/>
      <c r="K17" s="113"/>
      <c r="L17" s="113"/>
      <c r="M17" s="113"/>
      <c r="N17" s="113"/>
      <c r="O17" s="113"/>
      <c r="P17" s="113"/>
      <c r="Q17" s="113"/>
      <c r="R17" s="143"/>
      <c r="S17" s="112"/>
      <c r="T17" s="113"/>
      <c r="U17" s="113"/>
      <c r="V17" s="113"/>
      <c r="W17" s="178"/>
      <c r="X17" s="105" t="str">
        <f>'7'!$N$48</f>
        <v>-</v>
      </c>
      <c r="Y17" s="158">
        <f>'7'!$M$46</f>
        <v>0</v>
      </c>
    </row>
    <row r="18" spans="1:25" ht="20.100000000000001" customHeight="1">
      <c r="A18" s="130" t="str">
        <f>IF(B18="","",8)</f>
        <v/>
      </c>
      <c r="B18" s="151"/>
      <c r="C18" s="114"/>
      <c r="D18" s="115"/>
      <c r="E18" s="114"/>
      <c r="F18" s="170"/>
      <c r="G18" s="146"/>
      <c r="H18" s="116"/>
      <c r="I18" s="118"/>
      <c r="J18" s="118"/>
      <c r="K18" s="118"/>
      <c r="L18" s="118"/>
      <c r="M18" s="118"/>
      <c r="N18" s="118"/>
      <c r="O18" s="118"/>
      <c r="P18" s="118"/>
      <c r="Q18" s="118"/>
      <c r="R18" s="142"/>
      <c r="S18" s="117"/>
      <c r="T18" s="118"/>
      <c r="U18" s="118"/>
      <c r="V18" s="118"/>
      <c r="W18" s="177"/>
      <c r="X18" s="108" t="str">
        <f>'8'!$N$48</f>
        <v>-</v>
      </c>
      <c r="Y18" s="157">
        <f>'8'!$M$46</f>
        <v>0</v>
      </c>
    </row>
    <row r="19" spans="1:25" ht="20.100000000000001" customHeight="1">
      <c r="A19" s="131" t="str">
        <f>IF(B19="","",9)</f>
        <v/>
      </c>
      <c r="B19" s="152"/>
      <c r="C19" s="109"/>
      <c r="D19" s="160"/>
      <c r="E19" s="109"/>
      <c r="F19" s="171"/>
      <c r="G19" s="147"/>
      <c r="H19" s="111"/>
      <c r="I19" s="113"/>
      <c r="J19" s="113"/>
      <c r="K19" s="113"/>
      <c r="L19" s="113"/>
      <c r="M19" s="113"/>
      <c r="N19" s="113"/>
      <c r="O19" s="113"/>
      <c r="P19" s="113"/>
      <c r="Q19" s="113"/>
      <c r="R19" s="143"/>
      <c r="S19" s="112"/>
      <c r="T19" s="113"/>
      <c r="U19" s="113"/>
      <c r="V19" s="113"/>
      <c r="W19" s="178"/>
      <c r="X19" s="105" t="str">
        <f>'9'!$N$48</f>
        <v>-</v>
      </c>
      <c r="Y19" s="158">
        <f>'9'!$M$46</f>
        <v>0</v>
      </c>
    </row>
    <row r="20" spans="1:25" ht="20.100000000000001" customHeight="1">
      <c r="A20" s="130" t="str">
        <f>IF(B20="","",10)</f>
        <v/>
      </c>
      <c r="B20" s="161"/>
      <c r="C20" s="162"/>
      <c r="D20" s="163"/>
      <c r="E20" s="114"/>
      <c r="F20" s="170"/>
      <c r="G20" s="146"/>
      <c r="H20" s="116"/>
      <c r="I20" s="118"/>
      <c r="J20" s="118"/>
      <c r="K20" s="118"/>
      <c r="L20" s="118"/>
      <c r="M20" s="118"/>
      <c r="N20" s="118"/>
      <c r="O20" s="118"/>
      <c r="P20" s="118"/>
      <c r="Q20" s="118"/>
      <c r="R20" s="142"/>
      <c r="S20" s="117"/>
      <c r="T20" s="118"/>
      <c r="U20" s="118"/>
      <c r="V20" s="118"/>
      <c r="W20" s="177"/>
      <c r="X20" s="108" t="str">
        <f>'10'!$N$48</f>
        <v>-</v>
      </c>
      <c r="Y20" s="157">
        <f>'10'!$M$46</f>
        <v>0</v>
      </c>
    </row>
    <row r="21" spans="1:25" ht="20.100000000000001" customHeight="1">
      <c r="A21" s="131" t="str">
        <f>IF(B21="","",11)</f>
        <v/>
      </c>
      <c r="B21" s="164"/>
      <c r="C21" s="165"/>
      <c r="D21" s="166"/>
      <c r="E21" s="109"/>
      <c r="F21" s="171"/>
      <c r="G21" s="147"/>
      <c r="H21" s="111"/>
      <c r="I21" s="113"/>
      <c r="J21" s="113"/>
      <c r="K21" s="113"/>
      <c r="L21" s="113"/>
      <c r="M21" s="113"/>
      <c r="N21" s="113"/>
      <c r="O21" s="113"/>
      <c r="P21" s="113"/>
      <c r="Q21" s="113"/>
      <c r="R21" s="143"/>
      <c r="S21" s="112"/>
      <c r="T21" s="113"/>
      <c r="U21" s="113"/>
      <c r="V21" s="113"/>
      <c r="W21" s="178"/>
      <c r="X21" s="105" t="str">
        <f>'11'!$N$48</f>
        <v>-</v>
      </c>
      <c r="Y21" s="158">
        <f>'11'!$M$46</f>
        <v>0</v>
      </c>
    </row>
    <row r="22" spans="1:25" ht="20.100000000000001" customHeight="1">
      <c r="A22" s="130" t="str">
        <f>IF(B22="","",12)</f>
        <v/>
      </c>
      <c r="B22" s="161"/>
      <c r="C22" s="162"/>
      <c r="D22" s="163"/>
      <c r="E22" s="114"/>
      <c r="F22" s="170"/>
      <c r="G22" s="146"/>
      <c r="H22" s="116"/>
      <c r="I22" s="118"/>
      <c r="J22" s="118"/>
      <c r="K22" s="118"/>
      <c r="L22" s="118"/>
      <c r="M22" s="118"/>
      <c r="N22" s="118"/>
      <c r="O22" s="118"/>
      <c r="P22" s="118"/>
      <c r="Q22" s="118"/>
      <c r="R22" s="142"/>
      <c r="S22" s="117"/>
      <c r="T22" s="118"/>
      <c r="U22" s="118"/>
      <c r="V22" s="118"/>
      <c r="W22" s="177"/>
      <c r="X22" s="108" t="str">
        <f>'12'!$N$48</f>
        <v>-</v>
      </c>
      <c r="Y22" s="157">
        <f>'12'!$M$46</f>
        <v>0</v>
      </c>
    </row>
    <row r="23" spans="1:25" ht="20.100000000000001" customHeight="1">
      <c r="A23" s="131" t="str">
        <f>IF(B23="","",13)</f>
        <v/>
      </c>
      <c r="B23" s="164"/>
      <c r="C23" s="165"/>
      <c r="D23" s="166"/>
      <c r="E23" s="165"/>
      <c r="F23" s="171"/>
      <c r="G23" s="147"/>
      <c r="H23" s="111"/>
      <c r="I23" s="113"/>
      <c r="J23" s="113"/>
      <c r="K23" s="113"/>
      <c r="L23" s="113"/>
      <c r="M23" s="113"/>
      <c r="N23" s="113"/>
      <c r="O23" s="113"/>
      <c r="P23" s="113"/>
      <c r="Q23" s="113"/>
      <c r="R23" s="143"/>
      <c r="S23" s="112"/>
      <c r="T23" s="113"/>
      <c r="U23" s="113"/>
      <c r="V23" s="113"/>
      <c r="W23" s="178"/>
      <c r="X23" s="105" t="str">
        <f>'13'!$N$48</f>
        <v>-</v>
      </c>
      <c r="Y23" s="158">
        <f>'13'!$M$46</f>
        <v>0</v>
      </c>
    </row>
    <row r="24" spans="1:25" ht="20.100000000000001" customHeight="1">
      <c r="A24" s="130" t="str">
        <f>IF(B24="","",14)</f>
        <v/>
      </c>
      <c r="B24" s="151"/>
      <c r="C24" s="114"/>
      <c r="D24" s="115"/>
      <c r="E24" s="114"/>
      <c r="F24" s="170"/>
      <c r="G24" s="146"/>
      <c r="H24" s="116"/>
      <c r="I24" s="118"/>
      <c r="J24" s="118"/>
      <c r="K24" s="118"/>
      <c r="L24" s="118"/>
      <c r="M24" s="118"/>
      <c r="N24" s="118"/>
      <c r="O24" s="118"/>
      <c r="P24" s="118"/>
      <c r="Q24" s="118"/>
      <c r="R24" s="142"/>
      <c r="S24" s="117"/>
      <c r="T24" s="118"/>
      <c r="U24" s="118"/>
      <c r="V24" s="118"/>
      <c r="W24" s="177"/>
      <c r="X24" s="108" t="str">
        <f>'14'!$N$48</f>
        <v>-</v>
      </c>
      <c r="Y24" s="157">
        <f>'14'!$M$46</f>
        <v>0</v>
      </c>
    </row>
    <row r="25" spans="1:25" ht="20.100000000000001" customHeight="1" thickBot="1">
      <c r="A25" s="132" t="str">
        <f>IF(B25="","",15)</f>
        <v/>
      </c>
      <c r="B25" s="153"/>
      <c r="C25" s="127"/>
      <c r="D25" s="128"/>
      <c r="E25" s="127"/>
      <c r="F25" s="172"/>
      <c r="G25" s="148"/>
      <c r="H25" s="120"/>
      <c r="I25" s="122"/>
      <c r="J25" s="122"/>
      <c r="K25" s="122"/>
      <c r="L25" s="122"/>
      <c r="M25" s="122"/>
      <c r="N25" s="122"/>
      <c r="O25" s="122"/>
      <c r="P25" s="122"/>
      <c r="Q25" s="122"/>
      <c r="R25" s="144"/>
      <c r="S25" s="121"/>
      <c r="T25" s="122"/>
      <c r="U25" s="122"/>
      <c r="V25" s="122"/>
      <c r="W25" s="179"/>
      <c r="X25" s="106" t="str">
        <f>'15'!$N$48</f>
        <v>-</v>
      </c>
      <c r="Y25" s="159">
        <f>'15'!$M$46</f>
        <v>0</v>
      </c>
    </row>
  </sheetData>
  <dataConsolidate link="1"/>
  <mergeCells count="21">
    <mergeCell ref="A9:A10"/>
    <mergeCell ref="A3:B3"/>
    <mergeCell ref="A5:B5"/>
    <mergeCell ref="A7:B7"/>
    <mergeCell ref="I9:R9"/>
    <mergeCell ref="B1:C1"/>
    <mergeCell ref="X9:Y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E7:F7"/>
    <mergeCell ref="S9:W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X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" error="Gyldig karakter er: 0 - 5 - 5,5 - 6 - 6,5 - 7 - 7,5 - 8 - 8,5 - 9 - 9,5 - 10 og -" xr:uid="{00000000-0002-0000-0000-00000A000000}">
          <x14:formula1>
            <xm:f>Karakterer!$A$1:$A$13</xm:f>
          </x14:formula1>
          <xm:sqref>I11:W25</xm:sqref>
        </x14:dataValidation>
        <x14:dataValidation type="list" allowBlank="1" showInputMessage="1" showErrorMessage="1" xr:uid="{00000000-0002-0000-0000-000007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8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9000000}">
          <x14:formula1>
            <xm:f>Medlemsklubb!$A:$A</xm:f>
          </x14:formula1>
          <xm:sqref>F11:F25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signering'!B15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IF(Registrering!C18="","",Registrering!C18)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IF(Registrering!B18="","",Registrering!B18)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IF(Registrering!D18="","",Registrering!D18)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IF(Registrering!F18="","",Registrering!F18)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IF(Registrering!E18="","",Registrering!E18)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IF(Registrering!G18="liten","X","")</f>
        <v/>
      </c>
      <c r="F9" s="95"/>
      <c r="G9" s="95"/>
      <c r="H9" s="96" t="s">
        <v>71</v>
      </c>
      <c r="I9" s="97" t="str">
        <f>IF(Registrering!G18="middels","X","")</f>
        <v/>
      </c>
      <c r="K9" s="96" t="s">
        <v>72</v>
      </c>
      <c r="L9" s="97" t="str">
        <f>IF(Registrering!G18="stor","X","")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IF(Registrering!I18="","",Registrering!I18)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IF(Registrering!J18="","",Registrering!J18)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IF(Registrering!K18="","",Registrering!K18)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IF(Registrering!L18="","",Registrering!L18)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IF(Registrering!M18="","",Registrering!M18)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IF(Registrering!N18="","",Registrering!N18)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IF(Registrering!O18="","",Registrering!O18)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IF(Registrering!P18="","",Registrering!P18)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IF(Registrering!Q18="","",Registrering!Q18)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IF(Registrering!R18="","",Registrering!R18)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IF(Registrering!C5="Spor",Registrering!S18,"")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IF(Registrering!C5="Spor",Registrering!T18,"")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IF(Registrering!C5="Spor",Registrering!U18,"")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IF(Registrering!C5="Rundering",Registrering!S18,"")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IF(Registrering!C5="Rundering",Registrering!V18,"")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IF(Registrering!C5="Rapport",Registrering!S18,"")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IF(Registrering!C5="Rapport",Registrering!W18,"")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signering'!A15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signering'!B16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IF(Registrering!C19="","",Registrering!C19)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IF(Registrering!B19="","",Registrering!B19)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IF(Registrering!D19="","",Registrering!D19)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IF(Registrering!F19="","",Registrering!F19)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IF(Registrering!E19="","",Registrering!E19)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IF(Registrering!G19="liten","X","")</f>
        <v/>
      </c>
      <c r="F9" s="95"/>
      <c r="G9" s="95"/>
      <c r="H9" s="96" t="s">
        <v>71</v>
      </c>
      <c r="I9" s="97" t="str">
        <f>IF(Registrering!G19="middels","X","")</f>
        <v/>
      </c>
      <c r="K9" s="96" t="s">
        <v>72</v>
      </c>
      <c r="L9" s="97" t="str">
        <f>IF(Registrering!G19="stor","X","")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IF(Registrering!I19="","",Registrering!I19)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IF(Registrering!J19="","",Registrering!J19)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IF(Registrering!K19="","",Registrering!K19)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IF(Registrering!L19="","",Registrering!L19)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IF(Registrering!M19="","",Registrering!M19)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IF(Registrering!N19="","",Registrering!N19)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IF(Registrering!O19="","",Registrering!O19)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IF(Registrering!P19="","",Registrering!P19)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IF(Registrering!Q19="","",Registrering!Q19)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IF(Registrering!R19="","",Registrering!R19)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IF(Registrering!C5="Spor",Registrering!S19,"")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IF(Registrering!C5="Spor",Registrering!T19,"")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IF(Registrering!C5="Spor",Registrering!U19,"")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IF(Registrering!C5="Rundering",Registrering!S19,"")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IF(Registrering!C5="Rundering",Registrering!V19,"")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IF(Registrering!C5="Rapport",Registrering!S19,"")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IF(Registrering!C5="Rapport",Registrering!W19,"")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signering'!A16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G20" sqref="G2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signering'!B17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IF(Registrering!C20="","",Registrering!C20)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IF(Registrering!B20="","",Registrering!B20)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IF(Registrering!D20="","",Registrering!D20)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IF(Registrering!F20="","",Registrering!F20)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IF(Registrering!E20="","",Registrering!E20)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IF(Registrering!G20="liten","X","")</f>
        <v/>
      </c>
      <c r="F9" s="95"/>
      <c r="G9" s="95"/>
      <c r="H9" s="96" t="s">
        <v>71</v>
      </c>
      <c r="I9" s="97" t="str">
        <f>IF(Registrering!G20="middels","X","")</f>
        <v/>
      </c>
      <c r="K9" s="96" t="s">
        <v>72</v>
      </c>
      <c r="L9" s="97" t="str">
        <f>IF(Registrering!G20="stor","X","")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IF(Registrering!I20="","",Registrering!I20)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IF(Registrering!J20="","",Registrering!J20)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IF(Registrering!K20="","",Registrering!K20)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IF(Registrering!L20="","",Registrering!L20)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IF(Registrering!M20="","",Registrering!M20)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IF(Registrering!N20="","",Registrering!N20)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IF(Registrering!O20="","",Registrering!O20)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IF(Registrering!P20="","",Registrering!P20)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IF(Registrering!Q20="","",Registrering!Q20)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IF(Registrering!R20="","",Registrering!R20)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IF(Registrering!C5="Spor",Registrering!S20,"")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IF(Registrering!C5="Spor",Registrering!T20,"")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IF(Registrering!C5="Spor",Registrering!U20,"")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IF(Registrering!C5="Rundering",Registrering!S20,"")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IF(Registrering!C5="Rundering",Registrering!V20,"")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IF(Registrering!C5="Rapport",Registrering!S20,"")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IF(Registrering!C5="Rapport",Registrering!W20,"")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signering'!A17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signering'!B18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IF(Registrering!C21="","",Registrering!C21)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IF(Registrering!B21="","",Registrering!B21)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IF(Registrering!D21="","",Registrering!D21)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IF(Registrering!F21="","",Registrering!F21)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IF(Registrering!E21="","",Registrering!E21)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IF(Registrering!G21="liten","X","")</f>
        <v/>
      </c>
      <c r="F9" s="95"/>
      <c r="G9" s="95"/>
      <c r="H9" s="96" t="s">
        <v>71</v>
      </c>
      <c r="I9" s="97" t="str">
        <f>IF(Registrering!G21="middels","X","")</f>
        <v/>
      </c>
      <c r="K9" s="96" t="s">
        <v>72</v>
      </c>
      <c r="L9" s="97" t="str">
        <f>IF(Registrering!G21="stor","X","")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IF(Registrering!I21="","",Registrering!I21)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IF(Registrering!J21="","",Registrering!J21)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IF(Registrering!K21="","",Registrering!K21)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IF(Registrering!L21="","",Registrering!L21)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IF(Registrering!M21="","",Registrering!M21)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IF(Registrering!N21="","",Registrering!N21)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IF(Registrering!O21="","",Registrering!O21)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IF(Registrering!P21="","",Registrering!P21)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IF(Registrering!Q21="","",Registrering!Q21)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IF(Registrering!R21="","",Registrering!R21)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IF(Registrering!C5="Spor",Registrering!S21,"")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IF(Registrering!C5="Spor",Registrering!T21,"")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IF(Registrering!C5="Spor",Registrering!U21,"")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IF(Registrering!C5="Rundering",Registrering!S21,"")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IF(Registrering!C5="Rundering",Registrering!V21,"")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IF(Registrering!C5="Rapport",Registrering!S21,"")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IF(Registrering!C5="Rapport",Registrering!W21,"")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signering'!A18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signering'!B19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IF(Registrering!C22="","",Registrering!C22)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IF(Registrering!B22="","",Registrering!B22)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IF(Registrering!D22="","",Registrering!D22)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IF(Registrering!F22="","",Registrering!F22)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IF(Registrering!E22="","",Registrering!E22)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IF(Registrering!G22="liten","X","")</f>
        <v/>
      </c>
      <c r="F9" s="95"/>
      <c r="G9" s="95"/>
      <c r="H9" s="96" t="s">
        <v>71</v>
      </c>
      <c r="I9" s="97" t="str">
        <f>IF(Registrering!G22="middels","X","")</f>
        <v/>
      </c>
      <c r="K9" s="96" t="s">
        <v>72</v>
      </c>
      <c r="L9" s="97" t="str">
        <f>IF(Registrering!G22="stor","X","")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IF(Registrering!I22="","",Registrering!I22)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IF(Registrering!J22="","",Registrering!J22)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IF(Registrering!K22="","",Registrering!K22)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IF(Registrering!L22="","",Registrering!L22)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IF(Registrering!M22="","",Registrering!M22)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IF(Registrering!N22="","",Registrering!N22)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IF(Registrering!O22="","",Registrering!O22)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IF(Registrering!P22="","",Registrering!P22)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IF(Registrering!Q22="","",Registrering!Q22)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IF(Registrering!R22="","",Registrering!R22)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IF(Registrering!C5="Spor",Registrering!S22,"")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IF(Registrering!C5="Spor",Registrering!T22,"")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IF(Registrering!C5="Spor",Registrering!U22,"")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IF(Registrering!C5="Rundering",Registrering!S22,"")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IF(Registrering!C5="Rundering",Registrering!V22,"")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IF(Registrering!C5="Rapport",Registrering!S22,"")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IF(Registrering!C5="Rapport",Registrering!W22,"")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signering'!A19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0" sqref="G2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signering'!B20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363" t="str">
        <f>IF(Registrering!C23="","",Registrering!C23)</f>
        <v/>
      </c>
      <c r="L4" s="363"/>
      <c r="M4" s="363"/>
      <c r="N4" s="364"/>
    </row>
    <row r="5" spans="1:14" ht="15.75">
      <c r="A5" s="274" t="s">
        <v>1</v>
      </c>
      <c r="B5" s="275"/>
      <c r="C5" s="251" t="str">
        <f>IF(Registrering!B23="","",Registrering!B23)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IF(Registrering!D23="","",Registrering!D23)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IF(Registrering!F23="","",Registrering!F23)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IF(Registrering!E23="","",Registrering!E23)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IF(Registrering!G23="liten","X","")</f>
        <v/>
      </c>
      <c r="F9" s="95"/>
      <c r="G9" s="95"/>
      <c r="H9" s="96" t="s">
        <v>71</v>
      </c>
      <c r="I9" s="97" t="str">
        <f>IF(Registrering!G23="middels","X","")</f>
        <v/>
      </c>
      <c r="K9" s="96" t="s">
        <v>72</v>
      </c>
      <c r="L9" s="97" t="str">
        <f>IF(Registrering!G23="stor","X","")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IF(Registrering!I23="","",Registrering!I23)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IF(Registrering!J23="","",Registrering!J23)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IF(Registrering!K23="","",Registrering!K23)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IF(Registrering!L23="","",Registrering!L23)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IF(Registrering!M23="","",Registrering!M23)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IF(Registrering!N23="","",Registrering!N23)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IF(Registrering!O23="","",Registrering!O23)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IF(Registrering!P23="","",Registrering!P23)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IF(Registrering!Q23="","",Registrering!Q23)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IF(Registrering!R23="","",Registrering!R23)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IF(Registrering!C5="Spor",Registrering!S23,"")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IF(Registrering!C5="Spor",Registrering!T23,"")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IF(Registrering!C5="Spor",Registrering!U23,"")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IF(Registrering!C5="Rundering",Registrering!S23,"")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IF(Registrering!C5="Rundering",Registrering!V23,"")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IF(Registrering!C5="Rapport",Registrering!S23,"")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IF(Registrering!C5="Rapport",Registrering!W23,"")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signering'!A20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signering'!B21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IF(Registrering!C24="","",Registrering!C24)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IF(Registrering!B24="","",Registrering!B24)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IF(Registrering!D24="","",Registrering!D24)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IF(Registrering!F24="","",Registrering!F24)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IF(Registrering!E24="","",Registrering!E24)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IF(Registrering!D26="liten","X","")</f>
        <v/>
      </c>
      <c r="F9" s="95"/>
      <c r="G9" s="95"/>
      <c r="H9" s="96" t="s">
        <v>71</v>
      </c>
      <c r="I9" s="97" t="str">
        <f>IF(Registrering!D26="middels","X","")</f>
        <v/>
      </c>
      <c r="K9" s="96" t="s">
        <v>72</v>
      </c>
      <c r="L9" s="97" t="str">
        <f>IF(Registrering!D26="stor","X","")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IF(Registrering!I24="","",Registrering!I24)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IF(Registrering!J24="","",Registrering!J24)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IF(Registrering!K24="","",Registrering!K24)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IF(Registrering!L24="","",Registrering!L24)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IF(Registrering!M24="","",Registrering!M24)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IF(Registrering!N24="","",Registrering!N24)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IF(Registrering!O24="","",Registrering!O24)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IF(Registrering!P24="","",Registrering!P24)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IF(Registrering!Q24="","",Registrering!Q24)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IF(Registrering!R24="","",Registrering!R24)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IF(Registrering!C5="Spor",Registrering!S24,"")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IF(Registrering!C5="Spor",Registrering!T24,"")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IF(Registrering!C5="Spor",Registrering!U24,"")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IF(Registrering!C5="Rundering",Registrering!S24,"")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IF(Registrering!C5="Rundering",Registrering!V24,"")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IF(Registrering!C5="Rapport",Registrering!S24,"")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IF(Registrering!C5="Rapport",Registrering!W24,"")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signering'!A21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9"/>
  <sheetViews>
    <sheetView topLeftCell="B1" zoomScale="150" zoomScaleNormal="150" zoomScaleSheetLayoutView="85" zoomScalePageLayoutView="150" workbookViewId="0">
      <selection activeCell="G21" sqref="G2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signering'!B22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IF(Registrering!C25="","",Registrering!C25)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IF(Registrering!B25="","",Registrering!B25)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IF(Registrering!D25="","",Registrering!D25)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IF(Registrering!F25="","",Registrering!F25)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IF(Registrering!E25="","",Registrering!E25)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IF(Registrering!D27="liten","X","")</f>
        <v/>
      </c>
      <c r="F9" s="95"/>
      <c r="G9" s="95"/>
      <c r="H9" s="96" t="s">
        <v>71</v>
      </c>
      <c r="I9" s="97" t="str">
        <f>IF(Registrering!D27="middels","X","")</f>
        <v/>
      </c>
      <c r="K9" s="96" t="s">
        <v>72</v>
      </c>
      <c r="L9" s="97" t="str">
        <f>IF(Registrering!D27="stor","X","")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IF(Registrering!I25="","",Registrering!I25)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IF(Registrering!J25="","",Registrering!J25)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IF(Registrering!K25="","",Registrering!K25)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IF(Registrering!L25="","",Registrering!L25)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IF(Registrering!M25="","",Registrering!M25)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IF(Registrering!N25="","",Registrering!N25)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IF(Registrering!O25="","",Registrering!O25)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IF(Registrering!P25="","",Registrering!P25)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IF(Registrering!Q25="","",Registrering!Q25)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IF(Registrering!R25="","",Registrering!R25)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IF(Registrering!C5="Spor",Registrering!S25,"")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IF(Registrering!C5="Spor",Registrering!T25,"")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IF(Registrering!C5="Spor",Registrering!U25,"")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IF(Registrering!C5="Rundering",Registrering!S25,"")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IF(Registrering!C5="Rundering",Registrering!V25,"")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IF(Registrering!C5="Rapport",Registrering!S25,"")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IF(Registrering!C5="Rapport",Registrering!W25,"")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signering'!A22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6"/>
  <sheetViews>
    <sheetView topLeftCell="A3" workbookViewId="0">
      <selection activeCell="B12" sqref="A12:XFD12"/>
    </sheetView>
  </sheetViews>
  <sheetFormatPr baseColWidth="10" defaultRowHeight="12.75"/>
  <cols>
    <col min="1" max="1" width="19.85546875" bestFit="1" customWidth="1"/>
  </cols>
  <sheetData>
    <row r="1" spans="1:1" ht="15.75">
      <c r="A1" s="103" t="s">
        <v>162</v>
      </c>
    </row>
    <row r="2" spans="1:1" ht="15.75">
      <c r="A2" s="103" t="s">
        <v>132</v>
      </c>
    </row>
    <row r="3" spans="1:1" ht="15.75">
      <c r="A3" s="104" t="s">
        <v>150</v>
      </c>
    </row>
    <row r="4" spans="1:1" ht="15.75">
      <c r="A4" s="103" t="s">
        <v>157</v>
      </c>
    </row>
    <row r="5" spans="1:1" ht="15.75">
      <c r="A5" s="103" t="s">
        <v>151</v>
      </c>
    </row>
    <row r="6" spans="1:1" ht="15.75">
      <c r="A6" s="104" t="s">
        <v>163</v>
      </c>
    </row>
    <row r="7" spans="1:1" ht="15.75">
      <c r="A7" s="104" t="s">
        <v>146</v>
      </c>
    </row>
    <row r="8" spans="1:1" ht="15.75">
      <c r="A8" s="104" t="s">
        <v>382</v>
      </c>
    </row>
    <row r="9" spans="1:1" ht="15.75">
      <c r="A9" s="103" t="s">
        <v>145</v>
      </c>
    </row>
    <row r="10" spans="1:1" ht="15.75">
      <c r="A10" s="103" t="s">
        <v>164</v>
      </c>
    </row>
    <row r="11" spans="1:1" ht="15.75">
      <c r="A11" s="103" t="s">
        <v>374</v>
      </c>
    </row>
    <row r="12" spans="1:1" ht="15.75">
      <c r="A12" s="103" t="s">
        <v>383</v>
      </c>
    </row>
    <row r="13" spans="1:1" ht="15.75">
      <c r="A13" s="103" t="s">
        <v>156</v>
      </c>
    </row>
    <row r="14" spans="1:1" ht="15.75">
      <c r="A14" s="103" t="s">
        <v>138</v>
      </c>
    </row>
    <row r="15" spans="1:1" ht="15.75">
      <c r="A15" s="103" t="s">
        <v>149</v>
      </c>
    </row>
    <row r="16" spans="1:1" ht="15.75">
      <c r="A16" s="103" t="s">
        <v>165</v>
      </c>
    </row>
    <row r="17" spans="1:1" ht="15.75">
      <c r="A17" s="103" t="s">
        <v>375</v>
      </c>
    </row>
    <row r="18" spans="1:1" ht="15.75">
      <c r="A18" s="103" t="s">
        <v>137</v>
      </c>
    </row>
    <row r="19" spans="1:1" ht="15.75">
      <c r="A19" s="104" t="s">
        <v>142</v>
      </c>
    </row>
    <row r="20" spans="1:1" ht="15.75">
      <c r="A20" s="103" t="s">
        <v>147</v>
      </c>
    </row>
    <row r="21" spans="1:1" ht="15.75">
      <c r="A21" s="103" t="s">
        <v>166</v>
      </c>
    </row>
    <row r="22" spans="1:1" ht="15.75">
      <c r="A22" s="103" t="s">
        <v>167</v>
      </c>
    </row>
    <row r="23" spans="1:1" ht="15.75">
      <c r="A23" s="103" t="s">
        <v>143</v>
      </c>
    </row>
    <row r="24" spans="1:1" ht="15.75">
      <c r="A24" s="103" t="s">
        <v>136</v>
      </c>
    </row>
    <row r="25" spans="1:1" ht="15.75">
      <c r="A25" s="103" t="s">
        <v>135</v>
      </c>
    </row>
    <row r="26" spans="1:1" ht="15.75">
      <c r="A26" s="103" t="s">
        <v>133</v>
      </c>
    </row>
    <row r="27" spans="1:1" ht="15.75">
      <c r="A27" s="103" t="s">
        <v>168</v>
      </c>
    </row>
    <row r="28" spans="1:1" ht="15.75">
      <c r="A28" s="103" t="s">
        <v>139</v>
      </c>
    </row>
    <row r="29" spans="1:1" ht="15.75">
      <c r="A29" s="103" t="s">
        <v>152</v>
      </c>
    </row>
    <row r="30" spans="1:1" ht="15.75">
      <c r="A30" s="103" t="s">
        <v>169</v>
      </c>
    </row>
    <row r="31" spans="1:1" ht="15.75">
      <c r="A31" s="103" t="s">
        <v>159</v>
      </c>
    </row>
    <row r="32" spans="1:1" ht="15.75">
      <c r="A32" s="103" t="s">
        <v>170</v>
      </c>
    </row>
    <row r="33" spans="1:1" ht="15.75">
      <c r="A33" s="103" t="s">
        <v>171</v>
      </c>
    </row>
    <row r="34" spans="1:1" ht="15.75">
      <c r="A34" s="103" t="s">
        <v>172</v>
      </c>
    </row>
    <row r="35" spans="1:1" ht="15.75">
      <c r="A35" s="103" t="s">
        <v>173</v>
      </c>
    </row>
    <row r="36" spans="1:1" ht="15.75">
      <c r="A36" s="103" t="s">
        <v>155</v>
      </c>
    </row>
    <row r="37" spans="1:1" ht="15.75">
      <c r="A37" s="103" t="s">
        <v>376</v>
      </c>
    </row>
    <row r="38" spans="1:1" ht="15.75">
      <c r="A38" s="103" t="s">
        <v>153</v>
      </c>
    </row>
    <row r="39" spans="1:1" ht="15.75">
      <c r="A39" s="103" t="s">
        <v>158</v>
      </c>
    </row>
    <row r="40" spans="1:1" ht="15.75">
      <c r="A40" s="103" t="s">
        <v>174</v>
      </c>
    </row>
    <row r="41" spans="1:1" ht="15.75">
      <c r="A41" s="103" t="s">
        <v>160</v>
      </c>
    </row>
    <row r="42" spans="1:1" ht="15.75">
      <c r="A42" s="103" t="s">
        <v>335</v>
      </c>
    </row>
    <row r="43" spans="1:1" ht="15.75">
      <c r="A43" s="103" t="s">
        <v>175</v>
      </c>
    </row>
    <row r="44" spans="1:1" ht="15.75">
      <c r="A44" s="103" t="s">
        <v>154</v>
      </c>
    </row>
    <row r="45" spans="1:1" ht="15.75">
      <c r="A45" s="103" t="s">
        <v>176</v>
      </c>
    </row>
    <row r="46" spans="1:1" ht="15.75">
      <c r="A46" s="103" t="s">
        <v>177</v>
      </c>
    </row>
    <row r="47" spans="1:1" ht="15.75">
      <c r="A47" s="103" t="s">
        <v>144</v>
      </c>
    </row>
    <row r="48" spans="1:1" ht="15.75">
      <c r="A48" s="103" t="s">
        <v>161</v>
      </c>
    </row>
    <row r="49" spans="1:1" ht="15.75">
      <c r="A49" s="103" t="s">
        <v>178</v>
      </c>
    </row>
    <row r="50" spans="1:1" ht="15.75">
      <c r="A50" s="103" t="s">
        <v>140</v>
      </c>
    </row>
    <row r="51" spans="1:1" ht="15.75">
      <c r="A51" s="103" t="s">
        <v>179</v>
      </c>
    </row>
    <row r="52" spans="1:1" ht="15.75">
      <c r="A52" s="103" t="s">
        <v>141</v>
      </c>
    </row>
    <row r="53" spans="1:1" ht="15.75">
      <c r="A53" s="103" t="s">
        <v>130</v>
      </c>
    </row>
    <row r="54" spans="1:1" ht="15.75">
      <c r="A54" s="103" t="s">
        <v>134</v>
      </c>
    </row>
    <row r="55" spans="1:1" ht="15.75">
      <c r="A55" s="103" t="s">
        <v>148</v>
      </c>
    </row>
    <row r="56" spans="1:1" ht="15.75">
      <c r="A56" s="103" t="s">
        <v>131</v>
      </c>
    </row>
  </sheetData>
  <sortState xmlns:xlrd2="http://schemas.microsoft.com/office/spreadsheetml/2017/richdata2" ref="A1:A55">
    <sortCondition ref="A1:A55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58"/>
  <sheetViews>
    <sheetView topLeftCell="A16" zoomScale="150" zoomScaleNormal="150" zoomScalePageLayoutView="150" workbookViewId="0">
      <selection activeCell="A54" sqref="A54"/>
    </sheetView>
  </sheetViews>
  <sheetFormatPr baseColWidth="10" defaultRowHeight="12.75"/>
  <cols>
    <col min="1" max="1" width="33.140625" customWidth="1"/>
  </cols>
  <sheetData>
    <row r="1" spans="1:1">
      <c r="A1" t="s">
        <v>322</v>
      </c>
    </row>
    <row r="2" spans="1:1">
      <c r="A2" s="167" t="s">
        <v>291</v>
      </c>
    </row>
    <row r="3" spans="1:1">
      <c r="A3" s="167" t="s">
        <v>292</v>
      </c>
    </row>
    <row r="4" spans="1:1">
      <c r="A4" s="167" t="s">
        <v>378</v>
      </c>
    </row>
    <row r="5" spans="1:1">
      <c r="A5" s="167" t="s">
        <v>293</v>
      </c>
    </row>
    <row r="6" spans="1:1">
      <c r="A6" s="167" t="s">
        <v>294</v>
      </c>
    </row>
    <row r="7" spans="1:1">
      <c r="A7" s="167" t="s">
        <v>295</v>
      </c>
    </row>
    <row r="8" spans="1:1">
      <c r="A8" s="167" t="s">
        <v>296</v>
      </c>
    </row>
    <row r="9" spans="1:1">
      <c r="A9" s="167" t="s">
        <v>297</v>
      </c>
    </row>
    <row r="10" spans="1:1">
      <c r="A10" s="167" t="s">
        <v>298</v>
      </c>
    </row>
    <row r="11" spans="1:1">
      <c r="A11" s="167" t="s">
        <v>299</v>
      </c>
    </row>
    <row r="12" spans="1:1">
      <c r="A12" s="167" t="s">
        <v>300</v>
      </c>
    </row>
    <row r="13" spans="1:1">
      <c r="A13" s="167" t="s">
        <v>321</v>
      </c>
    </row>
    <row r="14" spans="1:1">
      <c r="A14" s="167" t="s">
        <v>301</v>
      </c>
    </row>
    <row r="15" spans="1:1">
      <c r="A15" s="167" t="s">
        <v>302</v>
      </c>
    </row>
    <row r="16" spans="1:1">
      <c r="A16" s="167" t="s">
        <v>303</v>
      </c>
    </row>
    <row r="17" spans="1:1">
      <c r="A17" s="167" t="s">
        <v>304</v>
      </c>
    </row>
    <row r="18" spans="1:1">
      <c r="A18" s="167" t="s">
        <v>305</v>
      </c>
    </row>
    <row r="19" spans="1:1">
      <c r="A19" s="167" t="s">
        <v>306</v>
      </c>
    </row>
    <row r="20" spans="1:1">
      <c r="A20" s="167" t="s">
        <v>307</v>
      </c>
    </row>
    <row r="21" spans="1:1">
      <c r="A21" s="167" t="s">
        <v>308</v>
      </c>
    </row>
    <row r="22" spans="1:1">
      <c r="A22" s="167" t="s">
        <v>309</v>
      </c>
    </row>
    <row r="23" spans="1:1">
      <c r="A23" s="167" t="s">
        <v>310</v>
      </c>
    </row>
    <row r="24" spans="1:1">
      <c r="A24" s="167" t="s">
        <v>311</v>
      </c>
    </row>
    <row r="25" spans="1:1">
      <c r="A25" s="167" t="s">
        <v>312</v>
      </c>
    </row>
    <row r="26" spans="1:1">
      <c r="A26" s="167" t="s">
        <v>313</v>
      </c>
    </row>
    <row r="27" spans="1:1">
      <c r="A27" s="167" t="s">
        <v>314</v>
      </c>
    </row>
    <row r="28" spans="1:1">
      <c r="A28" s="167" t="s">
        <v>315</v>
      </c>
    </row>
    <row r="29" spans="1:1">
      <c r="A29" s="167" t="s">
        <v>316</v>
      </c>
    </row>
    <row r="30" spans="1:1">
      <c r="A30" s="167" t="s">
        <v>317</v>
      </c>
    </row>
    <row r="31" spans="1:1">
      <c r="A31" s="167" t="s">
        <v>318</v>
      </c>
    </row>
    <row r="32" spans="1:1">
      <c r="A32" s="167" t="s">
        <v>187</v>
      </c>
    </row>
    <row r="33" spans="1:1">
      <c r="A33" t="s">
        <v>188</v>
      </c>
    </row>
    <row r="34" spans="1:1">
      <c r="A34" t="s">
        <v>184</v>
      </c>
    </row>
    <row r="35" spans="1:1">
      <c r="A35" t="s">
        <v>348</v>
      </c>
    </row>
    <row r="36" spans="1:1">
      <c r="A36" t="s">
        <v>183</v>
      </c>
    </row>
    <row r="37" spans="1:1">
      <c r="A37" t="s">
        <v>181</v>
      </c>
    </row>
    <row r="38" spans="1:1">
      <c r="A38" t="s">
        <v>189</v>
      </c>
    </row>
    <row r="39" spans="1:1">
      <c r="A39" t="s">
        <v>379</v>
      </c>
    </row>
    <row r="40" spans="1:1">
      <c r="A40" t="s">
        <v>185</v>
      </c>
    </row>
    <row r="41" spans="1:1">
      <c r="A41" t="s">
        <v>186</v>
      </c>
    </row>
    <row r="42" spans="1:1">
      <c r="A42" t="s">
        <v>182</v>
      </c>
    </row>
    <row r="43" spans="1:1">
      <c r="A43" t="s">
        <v>180</v>
      </c>
    </row>
    <row r="44" spans="1:1">
      <c r="A44" s="167" t="s">
        <v>275</v>
      </c>
    </row>
    <row r="45" spans="1:1">
      <c r="A45" s="167" t="s">
        <v>276</v>
      </c>
    </row>
    <row r="46" spans="1:1">
      <c r="A46" s="167" t="s">
        <v>319</v>
      </c>
    </row>
    <row r="47" spans="1:1">
      <c r="A47" s="167" t="s">
        <v>277</v>
      </c>
    </row>
    <row r="48" spans="1:1">
      <c r="A48" s="167" t="s">
        <v>320</v>
      </c>
    </row>
    <row r="49" spans="1:1">
      <c r="A49" s="167" t="s">
        <v>283</v>
      </c>
    </row>
    <row r="50" spans="1:1">
      <c r="A50" s="167" t="s">
        <v>284</v>
      </c>
    </row>
    <row r="51" spans="1:1">
      <c r="A51" s="167" t="s">
        <v>285</v>
      </c>
    </row>
    <row r="52" spans="1:1">
      <c r="A52" s="167" t="s">
        <v>286</v>
      </c>
    </row>
    <row r="53" spans="1:1">
      <c r="A53" s="167" t="s">
        <v>287</v>
      </c>
    </row>
    <row r="54" spans="1:1">
      <c r="A54" s="167" t="s">
        <v>380</v>
      </c>
    </row>
    <row r="55" spans="1:1">
      <c r="A55" s="167" t="s">
        <v>288</v>
      </c>
    </row>
    <row r="56" spans="1:1">
      <c r="A56" s="167" t="s">
        <v>289</v>
      </c>
    </row>
    <row r="57" spans="1:1">
      <c r="A57" s="167" t="s">
        <v>290</v>
      </c>
    </row>
    <row r="58" spans="1:1">
      <c r="A58" t="s">
        <v>243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6"/>
  <sheetViews>
    <sheetView topLeftCell="B1"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4" ht="59.25" customHeight="1" thickBot="1">
      <c r="A1" s="229" t="s">
        <v>99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4" ht="18">
      <c r="A2" s="231" t="s">
        <v>0</v>
      </c>
      <c r="B2" s="232"/>
      <c r="C2" s="245">
        <f>Registrering!C6</f>
        <v>0</v>
      </c>
      <c r="D2" s="245" t="s">
        <v>75</v>
      </c>
      <c r="E2" s="246"/>
      <c r="F2" s="65" t="s">
        <v>51</v>
      </c>
      <c r="G2" s="66" t="str">
        <f>Registrering!C4</f>
        <v>83-</v>
      </c>
      <c r="H2" s="67" t="s">
        <v>52</v>
      </c>
      <c r="I2" s="247">
        <f>Registrering!C7</f>
        <v>0</v>
      </c>
      <c r="J2" s="247"/>
      <c r="K2" s="248"/>
      <c r="L2" s="67" t="s">
        <v>35</v>
      </c>
      <c r="M2" s="249">
        <f>Registrering!C3</f>
        <v>0</v>
      </c>
      <c r="N2" s="250"/>
    </row>
    <row r="3" spans="1:14" ht="15.75">
      <c r="A3" s="233" t="s">
        <v>123</v>
      </c>
      <c r="B3" s="234"/>
      <c r="C3" s="101" t="s">
        <v>95</v>
      </c>
      <c r="D3" s="88">
        <f>Registrering!E3</f>
        <v>0</v>
      </c>
      <c r="E3" s="101" t="s">
        <v>124</v>
      </c>
      <c r="F3" s="251">
        <f>Registrering!E4</f>
        <v>0</v>
      </c>
      <c r="G3" s="252"/>
      <c r="H3" s="68"/>
      <c r="I3" s="253">
        <f>Registrering!C5</f>
        <v>0</v>
      </c>
      <c r="J3" s="253"/>
      <c r="K3" s="254"/>
      <c r="L3" s="237" t="s">
        <v>53</v>
      </c>
      <c r="M3" s="238"/>
      <c r="N3" s="241" t="s">
        <v>11</v>
      </c>
    </row>
    <row r="4" spans="1:14" ht="16.5" thickBot="1">
      <c r="A4" s="235" t="s">
        <v>123</v>
      </c>
      <c r="B4" s="236"/>
      <c r="C4" s="102" t="s">
        <v>97</v>
      </c>
      <c r="D4" s="89" t="str">
        <f>IF(Registrering!E6="","",Registrering!E6)</f>
        <v/>
      </c>
      <c r="E4" s="102" t="s">
        <v>96</v>
      </c>
      <c r="F4" s="243" t="str">
        <f>IF(Registrering!E5="","",Registrering!E5)</f>
        <v/>
      </c>
      <c r="G4" s="244"/>
      <c r="H4" s="69" t="s">
        <v>34</v>
      </c>
      <c r="I4" s="255" t="s">
        <v>20</v>
      </c>
      <c r="J4" s="255"/>
      <c r="K4" s="256"/>
      <c r="L4" s="239"/>
      <c r="M4" s="240"/>
      <c r="N4" s="242"/>
    </row>
    <row r="5" spans="1:14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4">
      <c r="A6" s="266" t="s">
        <v>37</v>
      </c>
      <c r="B6" s="70" t="s">
        <v>49</v>
      </c>
      <c r="C6" s="270" t="s">
        <v>80</v>
      </c>
      <c r="D6" s="268" t="s">
        <v>31</v>
      </c>
      <c r="E6" s="268" t="s">
        <v>32</v>
      </c>
      <c r="F6" s="268" t="s">
        <v>33</v>
      </c>
      <c r="G6" s="268" t="s">
        <v>2</v>
      </c>
      <c r="H6" s="71" t="s">
        <v>18</v>
      </c>
      <c r="I6" s="71" t="s">
        <v>18</v>
      </c>
      <c r="J6" s="71" t="s">
        <v>40</v>
      </c>
      <c r="K6" s="71" t="s">
        <v>42</v>
      </c>
      <c r="L6" s="71" t="s">
        <v>44</v>
      </c>
      <c r="M6" s="71" t="s">
        <v>46</v>
      </c>
      <c r="N6" s="264" t="s">
        <v>74</v>
      </c>
    </row>
    <row r="7" spans="1:14">
      <c r="A7" s="267"/>
      <c r="B7" s="72" t="s">
        <v>50</v>
      </c>
      <c r="C7" s="271"/>
      <c r="D7" s="269"/>
      <c r="E7" s="269"/>
      <c r="F7" s="269"/>
      <c r="G7" s="269"/>
      <c r="H7" s="73" t="s">
        <v>38</v>
      </c>
      <c r="I7" s="73" t="s">
        <v>39</v>
      </c>
      <c r="J7" s="73" t="s">
        <v>41</v>
      </c>
      <c r="K7" s="73" t="s">
        <v>43</v>
      </c>
      <c r="L7" s="73" t="s">
        <v>45</v>
      </c>
      <c r="M7" s="73" t="s">
        <v>47</v>
      </c>
      <c r="N7" s="265"/>
    </row>
    <row r="8" spans="1:14" ht="18.75">
      <c r="A8" s="74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5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IF('1'!$M$44=0,"",'1'!$M$44)</f>
        <v/>
      </c>
      <c r="I8" s="19" t="str">
        <f>IF('1'!$M$45=0,"",'1'!$M$45)</f>
        <v/>
      </c>
      <c r="J8" s="31" t="str">
        <f>IF(D8="","",IF($K8="X",('1'!$M$46*-1),'1'!$M$46))</f>
        <v/>
      </c>
      <c r="K8" s="76" t="str">
        <f>IF(OR(D8="",L8="X"),"","X")</f>
        <v/>
      </c>
      <c r="L8" s="76" t="str">
        <f>IF(D8="","",'1'!$K$48)</f>
        <v/>
      </c>
      <c r="M8" s="29"/>
      <c r="N8" s="90" t="str">
        <f>IF('1'!$M$48="","",'1'!$M$48)</f>
        <v/>
      </c>
    </row>
    <row r="9" spans="1:14" ht="18.75">
      <c r="A9" s="77" t="str">
        <f>IF(OR($D9="",$K9="X"),"-",RANK($J9,$J$8:$J$22,0))</f>
        <v>-</v>
      </c>
      <c r="B9" s="78" t="str">
        <f>IF(D9="","",2)</f>
        <v/>
      </c>
      <c r="C9" s="79" t="str">
        <f>IF('2'!$C$5="","",'2'!$C$5)</f>
        <v/>
      </c>
      <c r="D9" s="79" t="str">
        <f>IF('2'!$K$4="","",'2'!$K$4)</f>
        <v/>
      </c>
      <c r="E9" s="80" t="str">
        <f>IF('2'!$K$5="","",'2'!$K$5)</f>
        <v/>
      </c>
      <c r="F9" s="79" t="str">
        <f>IF('2'!$K$6="","",'2'!$K$6)</f>
        <v/>
      </c>
      <c r="G9" s="79" t="str">
        <f>IF('2'!$C$6="","",'2'!$C$6)</f>
        <v/>
      </c>
      <c r="H9" s="81" t="str">
        <f>IF('2'!$M$44=0,"",'2'!$M$44)</f>
        <v/>
      </c>
      <c r="I9" s="81" t="str">
        <f>IF('2'!$M$45=0,"",'2'!$M$45)</f>
        <v/>
      </c>
      <c r="J9" s="82" t="str">
        <f>IF(D9="","",IF($K9="X",('2'!$M$46*-1),'2'!$M$46))</f>
        <v/>
      </c>
      <c r="K9" s="83" t="str">
        <f>IF(OR(D9="",L9="X"),"","X")</f>
        <v/>
      </c>
      <c r="L9" s="83" t="str">
        <f>IF(D9="","",'2'!$K$48)</f>
        <v/>
      </c>
      <c r="M9" s="84"/>
      <c r="N9" s="91" t="str">
        <f>IF('2'!$M$48="","",'2'!$M$48)</f>
        <v/>
      </c>
    </row>
    <row r="10" spans="1:14" ht="18.75">
      <c r="A10" s="74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5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IF('3'!$M$44=0,"",'3'!$M$44)</f>
        <v/>
      </c>
      <c r="I10" s="19" t="str">
        <f>IF('3'!$M$45=0,"",'3'!$M$45)</f>
        <v/>
      </c>
      <c r="J10" s="31" t="str">
        <f>IF(D10="","",IF($K10="X",('3'!$M$46*-1),'3'!$M$46))</f>
        <v/>
      </c>
      <c r="K10" s="76" t="str">
        <f>IF(OR(D10="",L10="X"),"","X")</f>
        <v/>
      </c>
      <c r="L10" s="76" t="str">
        <f>IF(D10="","",'3'!$K$48)</f>
        <v/>
      </c>
      <c r="M10" s="29"/>
      <c r="N10" s="90" t="str">
        <f>IF('3'!$M$48="","",'3'!$M$48)</f>
        <v/>
      </c>
    </row>
    <row r="11" spans="1:14" ht="18.75">
      <c r="A11" s="77" t="str">
        <f t="shared" si="0"/>
        <v>-</v>
      </c>
      <c r="B11" s="78" t="str">
        <f>IF(D11="","",4)</f>
        <v/>
      </c>
      <c r="C11" s="79" t="str">
        <f>IF('4'!$C$5="","",'4'!$C$5)</f>
        <v/>
      </c>
      <c r="D11" s="79" t="str">
        <f>IF('4'!$K$4="","",'4'!$K$4)</f>
        <v/>
      </c>
      <c r="E11" s="80" t="str">
        <f>IF('4'!$K$5="","",'4'!$K$5)</f>
        <v/>
      </c>
      <c r="F11" s="79" t="str">
        <f>IF('4'!$K$6="","",'4'!$K$6)</f>
        <v/>
      </c>
      <c r="G11" s="79" t="str">
        <f>IF('4'!$C$6="","",'4'!$C$6)</f>
        <v/>
      </c>
      <c r="H11" s="81" t="str">
        <f>IF('4'!$M$44=0,"",'4'!$M$44)</f>
        <v/>
      </c>
      <c r="I11" s="81" t="str">
        <f>IF('4'!$M$45=0,"",'4'!$M$45)</f>
        <v/>
      </c>
      <c r="J11" s="82" t="str">
        <f>IF(D11="","",IF($K11="X",('4'!$M$46*-1),'4'!$M$46))</f>
        <v/>
      </c>
      <c r="K11" s="83" t="str">
        <f>IF(OR(D11="",L11="X"),"","X")</f>
        <v/>
      </c>
      <c r="L11" s="83" t="str">
        <f>IF(D11="","",'4'!$K$48)</f>
        <v/>
      </c>
      <c r="M11" s="84"/>
      <c r="N11" s="91" t="str">
        <f>IF('4'!$M$48="","",'4'!$M$48)</f>
        <v/>
      </c>
    </row>
    <row r="12" spans="1:14" ht="18.75">
      <c r="A12" s="74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5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IF('5'!$M$44=0,"",'5'!$M$44)</f>
        <v/>
      </c>
      <c r="I12" s="19" t="str">
        <f>IF('5'!$M$45=0,"",'5'!$M$45)</f>
        <v/>
      </c>
      <c r="J12" s="31" t="str">
        <f>IF(D12="","",IF($K12="X",('5'!$M$46*-1),'5'!$M$46))</f>
        <v/>
      </c>
      <c r="K12" s="76" t="str">
        <f>IF(OR(D12="",L12="X"),"","X")</f>
        <v/>
      </c>
      <c r="L12" s="76" t="str">
        <f>IF(D12="","",'5'!$K$48)</f>
        <v/>
      </c>
      <c r="M12" s="29"/>
      <c r="N12" s="90" t="str">
        <f>IF('5'!$M$48="","",'5'!$M$48)</f>
        <v/>
      </c>
    </row>
    <row r="13" spans="1:14" ht="18.75">
      <c r="A13" s="77" t="str">
        <f t="shared" si="0"/>
        <v>-</v>
      </c>
      <c r="B13" s="78" t="str">
        <f>IF(D13="","",6)</f>
        <v/>
      </c>
      <c r="C13" s="79" t="str">
        <f>IF('6'!$C$5="","",'6'!$C$5)</f>
        <v/>
      </c>
      <c r="D13" s="79" t="str">
        <f>IF('6'!$K$4="","",'6'!$K$4)</f>
        <v/>
      </c>
      <c r="E13" s="80" t="str">
        <f>IF('6'!$K$5="","",'6'!$K$5)</f>
        <v/>
      </c>
      <c r="F13" s="79" t="str">
        <f>IF('6'!$K$6="","",'6'!$K$6)</f>
        <v/>
      </c>
      <c r="G13" s="79" t="str">
        <f>IF('6'!$C$6="","",'6'!$C$6)</f>
        <v/>
      </c>
      <c r="H13" s="81" t="str">
        <f>IF('6'!$M$44=0,"",'6'!$M$44)</f>
        <v/>
      </c>
      <c r="I13" s="81" t="str">
        <f>IF('6'!$M$45=0,"",'6'!$M$45)</f>
        <v/>
      </c>
      <c r="J13" s="82" t="str">
        <f>IF(D13="","",IF($K13="X",('6'!$M$46*-1),'6'!$M$46))</f>
        <v/>
      </c>
      <c r="K13" s="83" t="str">
        <f t="shared" ref="K13:K22" si="1">IF(OR(D13="",L13="X"),"","X")</f>
        <v/>
      </c>
      <c r="L13" s="83" t="str">
        <f>IF(D13="","",'6'!$K$48)</f>
        <v/>
      </c>
      <c r="M13" s="84"/>
      <c r="N13" s="91" t="str">
        <f>IF('6'!$M$48="","",'6'!$M$48)</f>
        <v/>
      </c>
    </row>
    <row r="14" spans="1:14" ht="18.75">
      <c r="A14" s="74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5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IF('7'!$M$44=0,"",'7'!$M$44)</f>
        <v/>
      </c>
      <c r="I14" s="19" t="str">
        <f>IF('7'!$M$45=0,"",'7'!$M$45)</f>
        <v/>
      </c>
      <c r="J14" s="31" t="str">
        <f>IF(D14="","",IF($K14="X",('7'!$M$46*-1),'7'!$M$46))</f>
        <v/>
      </c>
      <c r="K14" s="76" t="str">
        <f t="shared" si="1"/>
        <v/>
      </c>
      <c r="L14" s="76" t="str">
        <f>IF(D14="","",'7'!$K$48)</f>
        <v/>
      </c>
      <c r="M14" s="29"/>
      <c r="N14" s="90" t="str">
        <f>IF('7'!$M$48="","",'7'!$M$48)</f>
        <v/>
      </c>
    </row>
    <row r="15" spans="1:14" ht="18.75">
      <c r="A15" s="77" t="str">
        <f t="shared" si="0"/>
        <v>-</v>
      </c>
      <c r="B15" s="78" t="str">
        <f>IF(D15="","",8)</f>
        <v/>
      </c>
      <c r="C15" s="79" t="str">
        <f>IF('8'!$C$5="","",'8'!$C$5)</f>
        <v/>
      </c>
      <c r="D15" s="79" t="str">
        <f>IF('8'!$K$4="","",'8'!$K$4)</f>
        <v/>
      </c>
      <c r="E15" s="80" t="str">
        <f>IF('8'!$K$5="","",'8'!$K$5)</f>
        <v/>
      </c>
      <c r="F15" s="79" t="str">
        <f>IF('8'!$K$6="","",'8'!$K$6)</f>
        <v/>
      </c>
      <c r="G15" s="79" t="str">
        <f>IF('8'!$C$6="","",'8'!$C$6)</f>
        <v/>
      </c>
      <c r="H15" s="81" t="str">
        <f>IF('8'!$M$44=0,"",'8'!$M$44)</f>
        <v/>
      </c>
      <c r="I15" s="81" t="str">
        <f>IF('8'!$M$45=0,"",'8'!$M$45)</f>
        <v/>
      </c>
      <c r="J15" s="82" t="str">
        <f>IF(D15="","",IF($K15="X",('8'!$M$46*-1),'8'!$M$46))</f>
        <v/>
      </c>
      <c r="K15" s="83" t="str">
        <f t="shared" si="1"/>
        <v/>
      </c>
      <c r="L15" s="83" t="str">
        <f>IF(D15="","",'8'!$K$48)</f>
        <v/>
      </c>
      <c r="M15" s="84"/>
      <c r="N15" s="91" t="str">
        <f>IF('8'!$M$48="","",'8'!$M$48)</f>
        <v/>
      </c>
    </row>
    <row r="16" spans="1:14" ht="18.75">
      <c r="A16" s="74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5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IF('9'!$M$44=0,"",'9'!$M$44)</f>
        <v/>
      </c>
      <c r="I16" s="19" t="str">
        <f>IF('9'!$M$45=0,"",'9'!$M$45)</f>
        <v/>
      </c>
      <c r="J16" s="31" t="str">
        <f>IF(D16="","",IF($K16="X",('9'!$M$46*-1),'9'!$M$46))</f>
        <v/>
      </c>
      <c r="K16" s="76" t="str">
        <f t="shared" si="1"/>
        <v/>
      </c>
      <c r="L16" s="76" t="str">
        <f>IF(D16="","",'9'!$K$48)</f>
        <v/>
      </c>
      <c r="M16" s="29"/>
      <c r="N16" s="90" t="str">
        <f>IF('9'!$M$48="","",'9'!$M$48)</f>
        <v/>
      </c>
    </row>
    <row r="17" spans="1:14" ht="18.75">
      <c r="A17" s="77" t="str">
        <f t="shared" si="0"/>
        <v>-</v>
      </c>
      <c r="B17" s="78" t="str">
        <f>IF(D17="","",10)</f>
        <v/>
      </c>
      <c r="C17" s="79" t="str">
        <f>IF('10'!$C$5="","",'10'!$C$5)</f>
        <v/>
      </c>
      <c r="D17" s="79" t="str">
        <f>IF('10'!$K$4="","",'10'!$K$4)</f>
        <v/>
      </c>
      <c r="E17" s="80" t="str">
        <f>IF('10'!$K$5="","",'10'!$K$5)</f>
        <v/>
      </c>
      <c r="F17" s="79" t="str">
        <f>IF('10'!$K$6="","",'10'!$K$6)</f>
        <v/>
      </c>
      <c r="G17" s="79" t="str">
        <f>IF('10'!$C$6="","",'10'!$C$6)</f>
        <v/>
      </c>
      <c r="H17" s="81" t="str">
        <f>IF('10'!$M$44=0,"",'10'!$M$44)</f>
        <v/>
      </c>
      <c r="I17" s="81" t="str">
        <f>IF('10'!$M$45=0,"",'10'!$M$45)</f>
        <v/>
      </c>
      <c r="J17" s="82" t="str">
        <f>IF(D17="","",IF($K17="X",('10'!$M$46*-1),'10'!$M$46))</f>
        <v/>
      </c>
      <c r="K17" s="83" t="str">
        <f t="shared" si="1"/>
        <v/>
      </c>
      <c r="L17" s="83" t="str">
        <f>IF(D17="","",'10'!$K$48)</f>
        <v/>
      </c>
      <c r="M17" s="84"/>
      <c r="N17" s="91" t="str">
        <f>IF('10'!$M$48="","",'10'!$M$48)</f>
        <v/>
      </c>
    </row>
    <row r="18" spans="1:14" ht="18.75">
      <c r="A18" s="74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5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IF('11'!$M$44=0,"",'11'!$M$44)</f>
        <v/>
      </c>
      <c r="I18" s="19" t="str">
        <f>IF('11'!$M$45=0,"",'11'!$M$45)</f>
        <v/>
      </c>
      <c r="J18" s="31" t="str">
        <f>IF(D18="","",IF($K18="X",('11'!$M$46*-1),'11'!$M$46))</f>
        <v/>
      </c>
      <c r="K18" s="76" t="str">
        <f t="shared" si="1"/>
        <v/>
      </c>
      <c r="L18" s="76" t="str">
        <f>IF(D18="","",'11'!$K$48)</f>
        <v/>
      </c>
      <c r="M18" s="29"/>
      <c r="N18" s="90" t="str">
        <f>IF('11'!$M$48="","",'11'!$M$48)</f>
        <v/>
      </c>
    </row>
    <row r="19" spans="1:14" ht="18.75">
      <c r="A19" s="77" t="str">
        <f t="shared" si="0"/>
        <v>-</v>
      </c>
      <c r="B19" s="78" t="str">
        <f>IF(D19="","",12)</f>
        <v/>
      </c>
      <c r="C19" s="79" t="str">
        <f>IF('12'!$C$5="","",'12'!$C$5)</f>
        <v/>
      </c>
      <c r="D19" s="79" t="str">
        <f>IF('12'!$K$4="","",'12'!$K$4)</f>
        <v/>
      </c>
      <c r="E19" s="80" t="str">
        <f>IF('12'!$K$5="","",'12'!$K$5)</f>
        <v/>
      </c>
      <c r="F19" s="79" t="str">
        <f>IF('12'!$K$6="","",'12'!$K$6)</f>
        <v/>
      </c>
      <c r="G19" s="79" t="str">
        <f>IF('12'!$C$6="","",'12'!$C$6)</f>
        <v/>
      </c>
      <c r="H19" s="81" t="str">
        <f>IF('12'!$M$44=0,"",'12'!$M$44)</f>
        <v/>
      </c>
      <c r="I19" s="81" t="str">
        <f>IF('12'!$M$45=0,"",'12'!$M$45)</f>
        <v/>
      </c>
      <c r="J19" s="82" t="str">
        <f>IF(D19="","",IF($K19="X",('12'!$M$46*-1),'12'!$M$46))</f>
        <v/>
      </c>
      <c r="K19" s="83" t="str">
        <f t="shared" si="1"/>
        <v/>
      </c>
      <c r="L19" s="83" t="str">
        <f>IF(D19="","",'12'!$K$48)</f>
        <v/>
      </c>
      <c r="M19" s="84"/>
      <c r="N19" s="91" t="str">
        <f>IF('12'!$M$48="","",'12'!$M$48)</f>
        <v/>
      </c>
    </row>
    <row r="20" spans="1:14" ht="18.75">
      <c r="A20" s="74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9" t="str">
        <f>IF('13'!$K$4="","",'13'!$K$4)</f>
        <v/>
      </c>
      <c r="E20" s="75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IF('13'!$M$44=0,"",'13'!$M$44)</f>
        <v/>
      </c>
      <c r="I20" s="19" t="str">
        <f>IF('13'!$M$45=0,"",'13'!$M$45)</f>
        <v/>
      </c>
      <c r="J20" s="31" t="str">
        <f>IF(D20="","",IF($K20="X",('13'!$M$46*-1),'13'!$M$46))</f>
        <v/>
      </c>
      <c r="K20" s="76" t="str">
        <f t="shared" si="1"/>
        <v/>
      </c>
      <c r="L20" s="76" t="str">
        <f>IF(D20="","",'13'!$K$48)</f>
        <v/>
      </c>
      <c r="M20" s="29"/>
      <c r="N20" s="90" t="str">
        <f>IF('13'!$M$48="","",'13'!$M$48)</f>
        <v/>
      </c>
    </row>
    <row r="21" spans="1:14" ht="18.75">
      <c r="A21" s="77" t="str">
        <f t="shared" si="0"/>
        <v>-</v>
      </c>
      <c r="B21" s="78" t="str">
        <f>IF(D21="","",14)</f>
        <v/>
      </c>
      <c r="C21" s="79" t="str">
        <f>IF('14'!$C$5="","",'14'!$C$5)</f>
        <v/>
      </c>
      <c r="D21" s="79" t="str">
        <f>IF('14'!$K$4="","",'14'!$K$4)</f>
        <v/>
      </c>
      <c r="E21" s="80" t="str">
        <f>IF('14'!$K$5="","",'14'!$K$5)</f>
        <v/>
      </c>
      <c r="F21" s="79" t="str">
        <f>IF('14'!$K$6="","",'14'!$K$6)</f>
        <v/>
      </c>
      <c r="G21" s="79" t="str">
        <f>IF('14'!$C$6="","",'14'!$C$6)</f>
        <v/>
      </c>
      <c r="H21" s="81" t="str">
        <f>IF('14'!$M$44=0,"",'14'!$M$44)</f>
        <v/>
      </c>
      <c r="I21" s="81" t="str">
        <f>IF('14'!$M$45=0,"",'14'!$M$45)</f>
        <v/>
      </c>
      <c r="J21" s="82" t="str">
        <f>IF(D21="","",IF($K21="X",('14'!$M$46*-1),'14'!$M$46))</f>
        <v/>
      </c>
      <c r="K21" s="83" t="str">
        <f t="shared" si="1"/>
        <v/>
      </c>
      <c r="L21" s="83" t="str">
        <f>IF(D21="","",'14'!$K$48)</f>
        <v/>
      </c>
      <c r="M21" s="84"/>
      <c r="N21" s="91" t="str">
        <f>IF('14'!$M$48="","",'14'!$M$48)</f>
        <v/>
      </c>
    </row>
    <row r="22" spans="1:14" ht="19.5" thickBot="1">
      <c r="A22" s="85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6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IF('15'!$M$44=0,"",'15'!$M$44)</f>
        <v/>
      </c>
      <c r="I22" s="24" t="str">
        <f>IF('15'!$M$45=0,"",'15'!$M$45)</f>
        <v/>
      </c>
      <c r="J22" s="34" t="str">
        <f>IF(D22="","",IF($K22="X",('15'!$M$46*-1),'15'!$M$46))</f>
        <v/>
      </c>
      <c r="K22" s="87" t="str">
        <f t="shared" si="1"/>
        <v/>
      </c>
      <c r="L22" s="87" t="str">
        <f>IF(D22="","",'15'!$K$48)</f>
        <v/>
      </c>
      <c r="M22" s="30"/>
      <c r="N22" s="92" t="str">
        <f>IF('15'!$M$48="","",'15'!$M$48)</f>
        <v/>
      </c>
    </row>
    <row r="23" spans="1:14" ht="12" customHeight="1" thickBot="1"/>
    <row r="24" spans="1:14">
      <c r="A24" s="261" t="s">
        <v>54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3"/>
    </row>
    <row r="25" spans="1:14" ht="38.25" customHeight="1" thickBot="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9"/>
    </row>
    <row r="26" spans="1:14">
      <c r="A26" s="26" t="s">
        <v>112</v>
      </c>
      <c r="M26" s="260"/>
      <c r="N26" s="260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83"/>
  <sheetViews>
    <sheetView topLeftCell="A40" zoomScale="150" zoomScaleNormal="150" zoomScalePageLayoutView="150" workbookViewId="0">
      <selection activeCell="B74" sqref="B74"/>
    </sheetView>
  </sheetViews>
  <sheetFormatPr baseColWidth="10" defaultRowHeight="12.75"/>
  <cols>
    <col min="1" max="1" width="14.28515625" bestFit="1" customWidth="1"/>
  </cols>
  <sheetData>
    <row r="1" spans="1:1">
      <c r="A1" t="s">
        <v>354</v>
      </c>
    </row>
    <row r="2" spans="1:1">
      <c r="A2" t="s">
        <v>119</v>
      </c>
    </row>
    <row r="3" spans="1:1">
      <c r="A3" t="s">
        <v>190</v>
      </c>
    </row>
    <row r="4" spans="1:1">
      <c r="A4" t="s">
        <v>191</v>
      </c>
    </row>
    <row r="5" spans="1:1">
      <c r="A5" t="s">
        <v>192</v>
      </c>
    </row>
    <row r="6" spans="1:1">
      <c r="A6" t="s">
        <v>118</v>
      </c>
    </row>
    <row r="7" spans="1:1">
      <c r="A7" t="s">
        <v>193</v>
      </c>
    </row>
    <row r="8" spans="1:1">
      <c r="A8" t="s">
        <v>117</v>
      </c>
    </row>
    <row r="9" spans="1:1">
      <c r="A9" t="s">
        <v>194</v>
      </c>
    </row>
    <row r="10" spans="1:1">
      <c r="A10" t="s">
        <v>352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199</v>
      </c>
    </row>
    <row r="15" spans="1:1">
      <c r="A15" t="s">
        <v>198</v>
      </c>
    </row>
    <row r="16" spans="1:1">
      <c r="A16" t="s">
        <v>200</v>
      </c>
    </row>
    <row r="17" spans="1:1">
      <c r="A17" t="s">
        <v>355</v>
      </c>
    </row>
    <row r="18" spans="1:1">
      <c r="A18" t="s">
        <v>245</v>
      </c>
    </row>
    <row r="19" spans="1:1">
      <c r="A19" t="s">
        <v>201</v>
      </c>
    </row>
    <row r="20" spans="1:1">
      <c r="A20" t="s">
        <v>202</v>
      </c>
    </row>
    <row r="21" spans="1:1">
      <c r="A21" t="s">
        <v>351</v>
      </c>
    </row>
    <row r="22" spans="1:1">
      <c r="A22" t="s">
        <v>356</v>
      </c>
    </row>
    <row r="23" spans="1:1">
      <c r="A23" t="s">
        <v>246</v>
      </c>
    </row>
    <row r="24" spans="1:1">
      <c r="A24" t="s">
        <v>203</v>
      </c>
    </row>
    <row r="25" spans="1:1">
      <c r="A25" t="s">
        <v>204</v>
      </c>
    </row>
    <row r="26" spans="1:1">
      <c r="A26" t="s">
        <v>357</v>
      </c>
    </row>
    <row r="27" spans="1:1">
      <c r="A27" t="s">
        <v>205</v>
      </c>
    </row>
    <row r="28" spans="1:1">
      <c r="A28" t="s">
        <v>116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  <row r="33" spans="1:1">
      <c r="A33" t="s">
        <v>210</v>
      </c>
    </row>
    <row r="34" spans="1:1">
      <c r="A34" t="s">
        <v>247</v>
      </c>
    </row>
    <row r="35" spans="1:1">
      <c r="A35" t="s">
        <v>248</v>
      </c>
    </row>
    <row r="36" spans="1:1">
      <c r="A36" t="s">
        <v>358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349</v>
      </c>
    </row>
    <row r="41" spans="1:1">
      <c r="A41" t="s">
        <v>359</v>
      </c>
    </row>
    <row r="42" spans="1:1">
      <c r="A42" t="s">
        <v>214</v>
      </c>
    </row>
    <row r="43" spans="1:1">
      <c r="A43" t="s">
        <v>215</v>
      </c>
    </row>
    <row r="44" spans="1:1">
      <c r="A44" t="s">
        <v>216</v>
      </c>
    </row>
    <row r="45" spans="1:1">
      <c r="A45" t="s">
        <v>217</v>
      </c>
    </row>
    <row r="46" spans="1:1">
      <c r="A46" t="s">
        <v>339</v>
      </c>
    </row>
    <row r="47" spans="1:1">
      <c r="A47" t="s">
        <v>218</v>
      </c>
    </row>
    <row r="48" spans="1:1">
      <c r="A48" t="s">
        <v>219</v>
      </c>
    </row>
    <row r="49" spans="1:1">
      <c r="A49" t="s">
        <v>360</v>
      </c>
    </row>
    <row r="50" spans="1:1">
      <c r="A50" t="s">
        <v>361</v>
      </c>
    </row>
    <row r="51" spans="1:1">
      <c r="A51" t="s">
        <v>220</v>
      </c>
    </row>
    <row r="52" spans="1:1">
      <c r="A52" t="s">
        <v>221</v>
      </c>
    </row>
    <row r="53" spans="1:1">
      <c r="A53" t="s">
        <v>222</v>
      </c>
    </row>
    <row r="54" spans="1:1">
      <c r="A54" t="s">
        <v>224</v>
      </c>
    </row>
    <row r="55" spans="1:1">
      <c r="A55" t="s">
        <v>223</v>
      </c>
    </row>
    <row r="56" spans="1:1">
      <c r="A56" t="s">
        <v>353</v>
      </c>
    </row>
    <row r="57" spans="1:1">
      <c r="A57" t="s">
        <v>225</v>
      </c>
    </row>
    <row r="58" spans="1:1">
      <c r="A58" t="s">
        <v>226</v>
      </c>
    </row>
    <row r="59" spans="1:1">
      <c r="A59" t="s">
        <v>227</v>
      </c>
    </row>
    <row r="60" spans="1:1">
      <c r="A60" t="s">
        <v>228</v>
      </c>
    </row>
    <row r="61" spans="1:1">
      <c r="A61" t="s">
        <v>346</v>
      </c>
    </row>
    <row r="62" spans="1:1">
      <c r="A62" t="s">
        <v>229</v>
      </c>
    </row>
    <row r="63" spans="1:1">
      <c r="A63" t="s">
        <v>362</v>
      </c>
    </row>
    <row r="64" spans="1:1">
      <c r="A64" t="s">
        <v>230</v>
      </c>
    </row>
    <row r="65" spans="1:1">
      <c r="A65" t="s">
        <v>232</v>
      </c>
    </row>
    <row r="66" spans="1:1">
      <c r="A66" t="s">
        <v>233</v>
      </c>
    </row>
    <row r="67" spans="1:1">
      <c r="A67" t="s">
        <v>234</v>
      </c>
    </row>
    <row r="68" spans="1:1">
      <c r="A68" t="s">
        <v>231</v>
      </c>
    </row>
    <row r="69" spans="1:1">
      <c r="A69" t="s">
        <v>235</v>
      </c>
    </row>
    <row r="70" spans="1:1">
      <c r="A70" t="s">
        <v>244</v>
      </c>
    </row>
    <row r="71" spans="1:1">
      <c r="A71" t="s">
        <v>236</v>
      </c>
    </row>
    <row r="72" spans="1:1">
      <c r="A72" t="s">
        <v>76</v>
      </c>
    </row>
    <row r="73" spans="1:1">
      <c r="A73" t="s">
        <v>237</v>
      </c>
    </row>
    <row r="74" spans="1:1">
      <c r="A74" t="s">
        <v>381</v>
      </c>
    </row>
    <row r="75" spans="1:1">
      <c r="A75" t="s">
        <v>350</v>
      </c>
    </row>
    <row r="76" spans="1:1">
      <c r="A76" t="s">
        <v>238</v>
      </c>
    </row>
    <row r="77" spans="1:1">
      <c r="A77" t="s">
        <v>239</v>
      </c>
    </row>
    <row r="78" spans="1:1">
      <c r="A78" t="s">
        <v>240</v>
      </c>
    </row>
    <row r="79" spans="1:1">
      <c r="A79" t="s">
        <v>336</v>
      </c>
    </row>
    <row r="80" spans="1:1">
      <c r="A80" t="s">
        <v>241</v>
      </c>
    </row>
    <row r="81" spans="1:1">
      <c r="A81" t="s">
        <v>369</v>
      </c>
    </row>
    <row r="82" spans="1:1">
      <c r="A82" t="s">
        <v>242</v>
      </c>
    </row>
    <row r="83" spans="1:1">
      <c r="A83" t="s">
        <v>337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2" zoomScale="120" zoomScaleNormal="120" zoomScalePageLayoutView="120" workbookViewId="0">
      <selection activeCell="B34" sqref="A34:XFD34"/>
    </sheetView>
  </sheetViews>
  <sheetFormatPr baseColWidth="10" defaultRowHeight="12.75"/>
  <cols>
    <col min="1" max="1" width="17.85546875" customWidth="1"/>
  </cols>
  <sheetData>
    <row r="1" spans="1:3">
      <c r="A1" t="s">
        <v>281</v>
      </c>
      <c r="B1" t="s">
        <v>104</v>
      </c>
      <c r="C1" t="s">
        <v>20</v>
      </c>
    </row>
    <row r="2" spans="1:3">
      <c r="A2" t="s">
        <v>249</v>
      </c>
      <c r="B2" t="s">
        <v>102</v>
      </c>
      <c r="C2" t="s">
        <v>19</v>
      </c>
    </row>
    <row r="3" spans="1:3">
      <c r="A3" t="s">
        <v>120</v>
      </c>
      <c r="B3" t="s">
        <v>105</v>
      </c>
      <c r="C3" t="s">
        <v>21</v>
      </c>
    </row>
    <row r="4" spans="1:3">
      <c r="A4" t="s">
        <v>250</v>
      </c>
    </row>
    <row r="5" spans="1:3">
      <c r="A5" t="s">
        <v>251</v>
      </c>
    </row>
    <row r="6" spans="1:3">
      <c r="A6" s="167" t="s">
        <v>368</v>
      </c>
    </row>
    <row r="7" spans="1:3">
      <c r="A7" t="s">
        <v>343</v>
      </c>
    </row>
    <row r="8" spans="1:3">
      <c r="A8" t="s">
        <v>252</v>
      </c>
    </row>
    <row r="9" spans="1:3">
      <c r="A9" t="s">
        <v>253</v>
      </c>
    </row>
    <row r="10" spans="1:3">
      <c r="A10" t="s">
        <v>254</v>
      </c>
    </row>
    <row r="11" spans="1:3">
      <c r="A11" t="s">
        <v>338</v>
      </c>
    </row>
    <row r="12" spans="1:3">
      <c r="A12" t="s">
        <v>255</v>
      </c>
    </row>
    <row r="13" spans="1:3">
      <c r="A13" t="s">
        <v>256</v>
      </c>
    </row>
    <row r="14" spans="1:3">
      <c r="A14" t="s">
        <v>257</v>
      </c>
    </row>
    <row r="15" spans="1:3">
      <c r="A15" t="s">
        <v>258</v>
      </c>
    </row>
    <row r="16" spans="1:3">
      <c r="A16" t="s">
        <v>259</v>
      </c>
    </row>
    <row r="17" spans="1:1">
      <c r="A17" t="s">
        <v>278</v>
      </c>
    </row>
    <row r="18" spans="1:1">
      <c r="A18" t="s">
        <v>260</v>
      </c>
    </row>
    <row r="19" spans="1:1">
      <c r="A19" t="s">
        <v>280</v>
      </c>
    </row>
    <row r="20" spans="1:1">
      <c r="A20" t="s">
        <v>114</v>
      </c>
    </row>
    <row r="21" spans="1:1">
      <c r="A21" t="s">
        <v>279</v>
      </c>
    </row>
    <row r="22" spans="1:1">
      <c r="A22" t="s">
        <v>331</v>
      </c>
    </row>
    <row r="23" spans="1:1">
      <c r="A23" t="s">
        <v>115</v>
      </c>
    </row>
    <row r="24" spans="1:1">
      <c r="A24" t="s">
        <v>332</v>
      </c>
    </row>
    <row r="25" spans="1:1">
      <c r="A25" t="s">
        <v>261</v>
      </c>
    </row>
    <row r="26" spans="1:1">
      <c r="A26" t="s">
        <v>282</v>
      </c>
    </row>
    <row r="27" spans="1:1">
      <c r="A27" t="s">
        <v>262</v>
      </c>
    </row>
    <row r="28" spans="1:1">
      <c r="A28" t="s">
        <v>347</v>
      </c>
    </row>
    <row r="29" spans="1:1">
      <c r="A29" t="s">
        <v>263</v>
      </c>
    </row>
    <row r="30" spans="1:1">
      <c r="A30" t="s">
        <v>264</v>
      </c>
    </row>
    <row r="31" spans="1:1">
      <c r="A31" t="s">
        <v>265</v>
      </c>
    </row>
    <row r="32" spans="1:1">
      <c r="A32" t="s">
        <v>367</v>
      </c>
    </row>
    <row r="33" spans="1:1">
      <c r="A33" t="s">
        <v>266</v>
      </c>
    </row>
    <row r="34" spans="1:1">
      <c r="A34" t="s">
        <v>370</v>
      </c>
    </row>
    <row r="35" spans="1:1">
      <c r="A35" t="s">
        <v>267</v>
      </c>
    </row>
    <row r="36" spans="1:1">
      <c r="A36" t="s">
        <v>268</v>
      </c>
    </row>
    <row r="37" spans="1:1">
      <c r="A37" t="s">
        <v>333</v>
      </c>
    </row>
    <row r="38" spans="1:1">
      <c r="A38" t="s">
        <v>269</v>
      </c>
    </row>
    <row r="39" spans="1:1">
      <c r="A39" t="s">
        <v>270</v>
      </c>
    </row>
    <row r="40" spans="1:1">
      <c r="A40" t="s">
        <v>340</v>
      </c>
    </row>
    <row r="41" spans="1:1">
      <c r="A41" t="s">
        <v>341</v>
      </c>
    </row>
    <row r="42" spans="1:1">
      <c r="A42" t="s">
        <v>344</v>
      </c>
    </row>
    <row r="43" spans="1:1">
      <c r="A43" t="s">
        <v>342</v>
      </c>
    </row>
    <row r="44" spans="1:1">
      <c r="A44" t="s">
        <v>366</v>
      </c>
    </row>
    <row r="45" spans="1:1">
      <c r="A45" t="s">
        <v>328</v>
      </c>
    </row>
    <row r="46" spans="1:1">
      <c r="A46" t="s">
        <v>329</v>
      </c>
    </row>
    <row r="47" spans="1:1">
      <c r="A47" t="s">
        <v>271</v>
      </c>
    </row>
    <row r="48" spans="1:1">
      <c r="A48" t="s">
        <v>272</v>
      </c>
    </row>
    <row r="49" spans="1:1">
      <c r="A49" t="s">
        <v>125</v>
      </c>
    </row>
    <row r="50" spans="1:1">
      <c r="A50" t="s">
        <v>273</v>
      </c>
    </row>
    <row r="51" spans="1:1">
      <c r="A51" t="s">
        <v>334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048576"/>
    </sheetView>
  </sheetViews>
  <sheetFormatPr baseColWidth="10" defaultRowHeight="12.75"/>
  <cols>
    <col min="1" max="1" width="10.85546875"/>
  </cols>
  <sheetData>
    <row r="1" spans="1:1">
      <c r="A1" t="s">
        <v>363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6C0B-944E-4BC7-927B-5492ECD658DA}">
  <dimension ref="A1:C3"/>
  <sheetViews>
    <sheetView workbookViewId="0">
      <selection activeCell="D1" sqref="D1"/>
    </sheetView>
  </sheetViews>
  <sheetFormatPr baseColWidth="10" defaultRowHeight="12.75"/>
  <cols>
    <col min="1" max="1" width="11.42578125" style="188"/>
    <col min="2" max="2" width="16.42578125" customWidth="1"/>
  </cols>
  <sheetData>
    <row r="1" spans="1:3">
      <c r="A1" s="193">
        <v>45044</v>
      </c>
      <c r="B1" t="s">
        <v>371</v>
      </c>
      <c r="C1" t="s">
        <v>377</v>
      </c>
    </row>
    <row r="2" spans="1:3">
      <c r="A2" s="193">
        <v>45026</v>
      </c>
      <c r="B2" t="s">
        <v>371</v>
      </c>
      <c r="C2" t="s">
        <v>372</v>
      </c>
    </row>
    <row r="3" spans="1:3">
      <c r="A3" s="193">
        <v>44945</v>
      </c>
      <c r="B3" t="s">
        <v>371</v>
      </c>
      <c r="C3" t="s">
        <v>373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1"/>
  <sheetViews>
    <sheetView zoomScale="150" zoomScaleNormal="150" zoomScaleSheetLayoutView="100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signering'!B8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IF(Registrering!C11="","",Registrering!C11)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IF(Registrering!B11="","",Registrering!B11)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IF(Registrering!D11="","",Registrering!D11)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IF(Registrering!F11="","",Registrering!F11)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IF(Registrering!E11="","",Registrering!E11)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IF(Registrering!G11="liten","X","")</f>
        <v/>
      </c>
      <c r="F9" s="95"/>
      <c r="G9" s="95"/>
      <c r="H9" s="96" t="s">
        <v>71</v>
      </c>
      <c r="I9" s="97" t="str">
        <f>IF(Registrering!G11="middels","X","")</f>
        <v/>
      </c>
      <c r="K9" s="96" t="s">
        <v>72</v>
      </c>
      <c r="L9" s="97" t="str">
        <f>IF(Registrering!G11="stor","X","")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IF(Registrering!I11="","",Registrering!I11)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IF(Registrering!J11="","",Registrering!J11)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IF(Registrering!K11="","",Registrering!K11)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IF(Registrering!L11="","",Registrering!L11)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IF(Registrering!M11="","",Registrering!M11)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IF(Registrering!N11="","",Registrering!N11)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IF(Registrering!O11="","",Registrering!O11)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IF(Registrering!P11="","",Registrering!P11)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IF(Registrering!Q11="","",Registrering!Q11)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IF(Registrering!R11="","",Registrering!R11)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IF(Registrering!C5="Spor",Registrering!S11,"")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IF(Registrering!C5="Spor",Registrering!T11,"")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IF(Registrering!C5="Spor",Registrering!U11,"")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IF(Registrering!C5="Rundering",Registrering!S11,"")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IF(Registrering!C5="Rundering",Registrering!V11,"")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IF(Registrering!C5="Rapport",Registrering!S11,"")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IF(Registrering!C5="Rapport",Registrering!W11,"")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signering'!A8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  <row r="50" spans="1:14">
      <c r="J50" s="334"/>
      <c r="K50" s="334"/>
      <c r="L50" s="334"/>
      <c r="M50" s="334"/>
      <c r="N50" s="334"/>
    </row>
    <row r="51" spans="1:14">
      <c r="M51" s="333"/>
      <c r="N51" s="333"/>
    </row>
  </sheetData>
  <mergeCells count="101">
    <mergeCell ref="K48:L48"/>
    <mergeCell ref="M44:N44"/>
    <mergeCell ref="M45:N45"/>
    <mergeCell ref="E37:H37"/>
    <mergeCell ref="M43:N43"/>
    <mergeCell ref="C48:H48"/>
    <mergeCell ref="C46:H46"/>
    <mergeCell ref="C47:H47"/>
    <mergeCell ref="J45:L45"/>
    <mergeCell ref="A45:E45"/>
    <mergeCell ref="M51:N51"/>
    <mergeCell ref="J50:N50"/>
    <mergeCell ref="I27:N27"/>
    <mergeCell ref="E40:H40"/>
    <mergeCell ref="J36:L36"/>
    <mergeCell ref="A35:N35"/>
    <mergeCell ref="J37:L37"/>
    <mergeCell ref="J39:L39"/>
    <mergeCell ref="J49:N49"/>
    <mergeCell ref="M46:N46"/>
    <mergeCell ref="J40:L40"/>
    <mergeCell ref="B44:E44"/>
    <mergeCell ref="E38:H38"/>
    <mergeCell ref="E39:H39"/>
    <mergeCell ref="A42:E42"/>
    <mergeCell ref="J46:L46"/>
    <mergeCell ref="I34:N34"/>
    <mergeCell ref="I33:N33"/>
    <mergeCell ref="J44:L44"/>
    <mergeCell ref="A49:H49"/>
    <mergeCell ref="J41:L41"/>
    <mergeCell ref="K47:L47"/>
    <mergeCell ref="A41:D41"/>
    <mergeCell ref="E36:H36"/>
    <mergeCell ref="I5:J5"/>
    <mergeCell ref="A4:B4"/>
    <mergeCell ref="I26:N26"/>
    <mergeCell ref="B14:E14"/>
    <mergeCell ref="I17:N17"/>
    <mergeCell ref="B17:E17"/>
    <mergeCell ref="B18:E18"/>
    <mergeCell ref="K4:N4"/>
    <mergeCell ref="C4:H4"/>
    <mergeCell ref="I25:N25"/>
    <mergeCell ref="I14:N14"/>
    <mergeCell ref="B15:E15"/>
    <mergeCell ref="A9:B9"/>
    <mergeCell ref="A11:N11"/>
    <mergeCell ref="I15:N15"/>
    <mergeCell ref="B26:E26"/>
    <mergeCell ref="I23:N23"/>
    <mergeCell ref="A25:E25"/>
    <mergeCell ref="A23:E23"/>
    <mergeCell ref="A29:E29"/>
    <mergeCell ref="A34:E34"/>
    <mergeCell ref="B32:E32"/>
    <mergeCell ref="B33:E33"/>
    <mergeCell ref="J43:L43"/>
    <mergeCell ref="I18:N18"/>
    <mergeCell ref="B16:E16"/>
    <mergeCell ref="I16:N16"/>
    <mergeCell ref="B19:E19"/>
    <mergeCell ref="I19:N19"/>
    <mergeCell ref="A24:N24"/>
    <mergeCell ref="I31:N31"/>
    <mergeCell ref="A30:N30"/>
    <mergeCell ref="I29:N29"/>
    <mergeCell ref="I32:N32"/>
    <mergeCell ref="E41:H41"/>
    <mergeCell ref="B43:E43"/>
    <mergeCell ref="J38:L38"/>
    <mergeCell ref="I28:N28"/>
    <mergeCell ref="B27:E27"/>
    <mergeCell ref="B28:E28"/>
    <mergeCell ref="A31:E31"/>
    <mergeCell ref="A36:B36"/>
    <mergeCell ref="C36:D36"/>
    <mergeCell ref="C1:E1"/>
    <mergeCell ref="A2:B2"/>
    <mergeCell ref="A5:B5"/>
    <mergeCell ref="A6:B6"/>
    <mergeCell ref="A3:N3"/>
    <mergeCell ref="K5:N5"/>
    <mergeCell ref="B22:E22"/>
    <mergeCell ref="I22:N22"/>
    <mergeCell ref="B20:E20"/>
    <mergeCell ref="I20:N20"/>
    <mergeCell ref="B21:E21"/>
    <mergeCell ref="I21:N21"/>
    <mergeCell ref="I6:J6"/>
    <mergeCell ref="C5:H5"/>
    <mergeCell ref="A12:E12"/>
    <mergeCell ref="I13:N13"/>
    <mergeCell ref="B13:E13"/>
    <mergeCell ref="C6:H6"/>
    <mergeCell ref="F1:N1"/>
    <mergeCell ref="I2:K2"/>
    <mergeCell ref="C2:F2"/>
    <mergeCell ref="K6:N6"/>
    <mergeCell ref="I12:N12"/>
    <mergeCell ref="I4:J4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signering'!B9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IF(Registrering!C12="","",Registrering!C12)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IF(Registrering!B12="","",Registrering!B12)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IF(Registrering!D12="","",Registrering!D12)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IF(Registrering!F12="","",Registrering!F12)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IF(Registrering!E12="","",Registrering!E12)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IF(Registrering!G12="liten","X","")</f>
        <v/>
      </c>
      <c r="F9" s="95"/>
      <c r="G9" s="95"/>
      <c r="H9" s="96" t="s">
        <v>71</v>
      </c>
      <c r="I9" s="97" t="str">
        <f>IF(Registrering!G12="middels","X","")</f>
        <v/>
      </c>
      <c r="K9" s="96" t="s">
        <v>72</v>
      </c>
      <c r="L9" s="97" t="str">
        <f>IF(Registrering!G12="stor","X","")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IF(Registrering!I12="","",Registrering!I12)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IF(Registrering!J12="","",Registrering!J12)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IF(Registrering!K12="","",Registrering!K12)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IF(Registrering!L12="","",Registrering!L12)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IF(Registrering!M12="","",Registrering!M12)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IF(Registrering!N12="","",Registrering!N12)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IF(Registrering!O12="","",Registrering!O12)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IF(Registrering!P12="","",Registrering!P12)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IF(Registrering!Q12="","",Registrering!Q12)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IF(Registrering!R12="","",Registrering!R12)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IF(Registrering!C5="Spor",Registrering!S12,"")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IF(Registrering!C5="Spor",Registrering!T12,"")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IF(Registrering!C5="Spor",Registrering!U12,"")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IF(Registrering!C5="Rundering",Registrering!S12,"")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IF(Registrering!C5="Rundering",Registrering!V12,"")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IF(Registrering!C5="Rapport",Registrering!S12,"")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IF(Registrering!C5="Rapport",Registrering!W12,"")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signering'!A9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6:B6"/>
    <mergeCell ref="C6:H6"/>
    <mergeCell ref="J37:L37"/>
    <mergeCell ref="B22:E22"/>
    <mergeCell ref="I26:N26"/>
    <mergeCell ref="I27:N27"/>
    <mergeCell ref="B28:E28"/>
    <mergeCell ref="B27:E27"/>
    <mergeCell ref="A29:E29"/>
    <mergeCell ref="A30:N30"/>
    <mergeCell ref="I29:N29"/>
    <mergeCell ref="A31:E31"/>
    <mergeCell ref="I31:N31"/>
    <mergeCell ref="A36:B36"/>
    <mergeCell ref="C36:D36"/>
    <mergeCell ref="E36:H36"/>
    <mergeCell ref="I14:N14"/>
    <mergeCell ref="I15:N15"/>
    <mergeCell ref="I16:N16"/>
    <mergeCell ref="A11:N11"/>
    <mergeCell ref="A12:E12"/>
    <mergeCell ref="I12:N12"/>
    <mergeCell ref="B13:E13"/>
    <mergeCell ref="B14:E14"/>
    <mergeCell ref="B15:E15"/>
    <mergeCell ref="B16:E16"/>
    <mergeCell ref="I28:N28"/>
    <mergeCell ref="A23:E23"/>
    <mergeCell ref="A24:N24"/>
    <mergeCell ref="A25:E25"/>
    <mergeCell ref="I25:N25"/>
    <mergeCell ref="B26:E26"/>
    <mergeCell ref="B32:E32"/>
    <mergeCell ref="A34:E34"/>
    <mergeCell ref="I34:N34"/>
    <mergeCell ref="J36:L36"/>
    <mergeCell ref="J38:L38"/>
    <mergeCell ref="E37:H37"/>
    <mergeCell ref="E38:H38"/>
    <mergeCell ref="A35:N35"/>
    <mergeCell ref="B33:E33"/>
    <mergeCell ref="I33:N33"/>
    <mergeCell ref="I32:N32"/>
    <mergeCell ref="J39:L39"/>
    <mergeCell ref="A42:E42"/>
    <mergeCell ref="B43:E43"/>
    <mergeCell ref="B44:E44"/>
    <mergeCell ref="A41:D41"/>
    <mergeCell ref="E39:H39"/>
    <mergeCell ref="K6:N6"/>
    <mergeCell ref="I23:N23"/>
    <mergeCell ref="I22:N22"/>
    <mergeCell ref="I21:N21"/>
    <mergeCell ref="B18:E18"/>
    <mergeCell ref="B21:E21"/>
    <mergeCell ref="I18:N18"/>
    <mergeCell ref="B19:E19"/>
    <mergeCell ref="B20:E20"/>
    <mergeCell ref="I19:N19"/>
    <mergeCell ref="I20:N20"/>
    <mergeCell ref="A9:B9"/>
    <mergeCell ref="B17:E17"/>
    <mergeCell ref="I17:N17"/>
    <mergeCell ref="I6:J6"/>
    <mergeCell ref="I13:N13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8:L48"/>
    <mergeCell ref="K47:L47"/>
    <mergeCell ref="A49:H49"/>
    <mergeCell ref="J49:N49"/>
    <mergeCell ref="C47:H47"/>
    <mergeCell ref="C48:H48"/>
    <mergeCell ref="A45:E45"/>
    <mergeCell ref="M46:N46"/>
    <mergeCell ref="J46:L46"/>
    <mergeCell ref="J40:L40"/>
    <mergeCell ref="J45:L45"/>
    <mergeCell ref="J44:L44"/>
    <mergeCell ref="M45:N45"/>
    <mergeCell ref="J43:L43"/>
    <mergeCell ref="M43:N43"/>
    <mergeCell ref="M44:N44"/>
    <mergeCell ref="J41:L41"/>
    <mergeCell ref="E41:H41"/>
    <mergeCell ref="E40:H40"/>
    <mergeCell ref="C46:H46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signering'!B10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IF(Registrering!C13="","",Registrering!C13)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IF(Registrering!B13="","",Registrering!B13)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IF(Registrering!D13="","",Registrering!D13)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IF(Registrering!F13="","",Registrering!F13)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IF(Registrering!E13="","",Registrering!E13)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IF(Registrering!G13="liten","X","")</f>
        <v/>
      </c>
      <c r="F9" s="95"/>
      <c r="G9" s="95"/>
      <c r="H9" s="96" t="s">
        <v>71</v>
      </c>
      <c r="I9" s="97" t="str">
        <f>IF(Registrering!G13="middels","X","")</f>
        <v/>
      </c>
      <c r="K9" s="96" t="s">
        <v>72</v>
      </c>
      <c r="L9" s="97" t="str">
        <f>IF(Registrering!G13="stor","X","")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IF(Registrering!I13="","",Registrering!I13)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IF(Registrering!J13="","",Registrering!J13)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IF(Registrering!K13="","",Registrering!K13)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IF(Registrering!L13="","",Registrering!L13)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IF(Registrering!M13="","",Registrering!M13)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IF(Registrering!N13="","",Registrering!N13)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IF(Registrering!O13="","",Registrering!O13)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IF(Registrering!P13="","",Registrering!P13)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IF(Registrering!Q13="","",Registrering!Q13)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IF(Registrering!R13="","",Registrering!R13)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IF(Registrering!C5="Spor",Registrering!S13,"")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IF(Registrering!C5="Spor",Registrering!T13,"")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IF(Registrering!C5="Spor",Registrering!U13,"")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IF(Registrering!C5="Rundering",Registrering!S13,"")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IF(Registrering!C5="Rundering",Registrering!V13,"")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IF(Registrering!C5="Rapport",Registrering!S13,"")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IF(Registrering!C5="Rapport",Registrering!W13,"")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signering'!A10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49:H49"/>
    <mergeCell ref="J49:N49"/>
    <mergeCell ref="J43:L43"/>
    <mergeCell ref="M43:N43"/>
    <mergeCell ref="A45:E45"/>
    <mergeCell ref="K47:L47"/>
    <mergeCell ref="J46:L46"/>
    <mergeCell ref="K48:L48"/>
    <mergeCell ref="M46:N46"/>
    <mergeCell ref="M44:N44"/>
    <mergeCell ref="J45:L45"/>
    <mergeCell ref="M45:N45"/>
    <mergeCell ref="J44:L44"/>
    <mergeCell ref="B44:E44"/>
    <mergeCell ref="C46:H46"/>
    <mergeCell ref="C47:H47"/>
    <mergeCell ref="F1:N1"/>
    <mergeCell ref="I29:N29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3:E23"/>
    <mergeCell ref="A24:N24"/>
    <mergeCell ref="A25:E25"/>
    <mergeCell ref="I25:N25"/>
    <mergeCell ref="B26:E26"/>
    <mergeCell ref="I26:N26"/>
    <mergeCell ref="B19:E19"/>
    <mergeCell ref="B13:E13"/>
    <mergeCell ref="I21:N21"/>
    <mergeCell ref="I19:N19"/>
    <mergeCell ref="I18:N18"/>
    <mergeCell ref="I20:N20"/>
    <mergeCell ref="I22:N22"/>
    <mergeCell ref="I23:N23"/>
    <mergeCell ref="B20:E20"/>
    <mergeCell ref="B22:E22"/>
    <mergeCell ref="B18:E18"/>
    <mergeCell ref="B15:E15"/>
    <mergeCell ref="I15:N15"/>
    <mergeCell ref="B16:E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8:E28"/>
    <mergeCell ref="B33:E33"/>
    <mergeCell ref="B32:E32"/>
    <mergeCell ref="A34:E34"/>
    <mergeCell ref="A35:N35"/>
    <mergeCell ref="I34:N34"/>
    <mergeCell ref="A29:E29"/>
    <mergeCell ref="I28:N28"/>
    <mergeCell ref="J38:L38"/>
    <mergeCell ref="I33:N33"/>
    <mergeCell ref="I32:N32"/>
    <mergeCell ref="C48:H48"/>
    <mergeCell ref="A41:D41"/>
    <mergeCell ref="A42:E42"/>
    <mergeCell ref="B43:E43"/>
    <mergeCell ref="A36:B36"/>
    <mergeCell ref="J37:L37"/>
    <mergeCell ref="E38:H38"/>
    <mergeCell ref="E41:H41"/>
    <mergeCell ref="I16:N16"/>
    <mergeCell ref="B21:E21"/>
    <mergeCell ref="J41:L41"/>
    <mergeCell ref="J40:L40"/>
    <mergeCell ref="E40:H40"/>
    <mergeCell ref="J39:L39"/>
    <mergeCell ref="A30:N30"/>
    <mergeCell ref="A31:E31"/>
    <mergeCell ref="I31:N31"/>
    <mergeCell ref="E36:H36"/>
    <mergeCell ref="J36:L36"/>
    <mergeCell ref="C36:D36"/>
    <mergeCell ref="E37:H37"/>
    <mergeCell ref="B27:E27"/>
    <mergeCell ref="E39:H39"/>
    <mergeCell ref="I27:N2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signering'!B11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IF(Registrering!C14="","",Registrering!C14)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IF(Registrering!B14="","",Registrering!B14)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IF(Registrering!D14="","",Registrering!D14)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IF(Registrering!F14="","",Registrering!F14)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IF(Registrering!E14="","",Registrering!E14)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IF(Registrering!G14="liten","X","")</f>
        <v/>
      </c>
      <c r="F9" s="95"/>
      <c r="G9" s="95"/>
      <c r="H9" s="96" t="s">
        <v>71</v>
      </c>
      <c r="I9" s="97" t="str">
        <f>IF(Registrering!G14="middels","X","")</f>
        <v/>
      </c>
      <c r="K9" s="96" t="s">
        <v>72</v>
      </c>
      <c r="L9" s="97" t="str">
        <f>IF(Registrering!G14="stor","X","")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IF(Registrering!I14="","",Registrering!I14)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IF(Registrering!J14="","",Registrering!J14)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IF(Registrering!K14="","",Registrering!K14)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IF(Registrering!L14="","",Registrering!L14)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IF(Registrering!M14="","",Registrering!M14)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IF(Registrering!N14="","",Registrering!N14)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IF(Registrering!O14="","",Registrering!O14)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IF(Registrering!P14="","",Registrering!P14)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IF(Registrering!Q14="","",Registrering!Q14)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IF(Registrering!R14="","",Registrering!R14)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IF(Registrering!C5="Spor",Registrering!S14,"")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IF(Registrering!C5="Spor",Registrering!T14,"")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IF(Registrering!C5="Spor",Registrering!U14,"")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IF(Registrering!C5="Rundering",Registrering!S14,"")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IF(Registrering!C5="Rundering",Registrering!V14,"")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IF(Registrering!C5="Rapport",Registrering!S14,"")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IF(Registrering!C5="Rapport",Registrering!W14,"")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signering'!A11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K47:L47"/>
    <mergeCell ref="B44:E44"/>
    <mergeCell ref="M46:N46"/>
    <mergeCell ref="J46:L46"/>
    <mergeCell ref="M45:N45"/>
    <mergeCell ref="J45:L45"/>
    <mergeCell ref="C46:H46"/>
    <mergeCell ref="C47:H47"/>
    <mergeCell ref="B26:E26"/>
    <mergeCell ref="J43:L43"/>
    <mergeCell ref="M43:N43"/>
    <mergeCell ref="A45:E45"/>
    <mergeCell ref="J39:L39"/>
    <mergeCell ref="E38:H38"/>
    <mergeCell ref="E39:H39"/>
    <mergeCell ref="E40:H40"/>
    <mergeCell ref="A3:N3"/>
    <mergeCell ref="M44:N44"/>
    <mergeCell ref="J44:L44"/>
    <mergeCell ref="J37:L37"/>
    <mergeCell ref="J38:L38"/>
    <mergeCell ref="J40:L40"/>
    <mergeCell ref="J41:L41"/>
    <mergeCell ref="B17:E17"/>
    <mergeCell ref="B27:E27"/>
    <mergeCell ref="B28:E28"/>
    <mergeCell ref="I28:N28"/>
    <mergeCell ref="B22:E22"/>
    <mergeCell ref="I17:N17"/>
    <mergeCell ref="I13:N13"/>
    <mergeCell ref="I14:N14"/>
    <mergeCell ref="I15:N15"/>
    <mergeCell ref="F1:N1"/>
    <mergeCell ref="I2:K2"/>
    <mergeCell ref="C2:F2"/>
    <mergeCell ref="A2:B2"/>
    <mergeCell ref="C1:E1"/>
    <mergeCell ref="B13:E13"/>
    <mergeCell ref="I27:N27"/>
    <mergeCell ref="I34:N34"/>
    <mergeCell ref="I33:N33"/>
    <mergeCell ref="I32:N32"/>
    <mergeCell ref="I29:N29"/>
    <mergeCell ref="A29:E29"/>
    <mergeCell ref="A30:N30"/>
    <mergeCell ref="A31:E31"/>
    <mergeCell ref="I31:N31"/>
    <mergeCell ref="B32:E32"/>
    <mergeCell ref="A34:E34"/>
    <mergeCell ref="I23:N23"/>
    <mergeCell ref="I26:N26"/>
    <mergeCell ref="B14:E14"/>
    <mergeCell ref="B15:E15"/>
    <mergeCell ref="A6:B6"/>
    <mergeCell ref="C6:H6"/>
    <mergeCell ref="I6:J6"/>
    <mergeCell ref="K6:N6"/>
    <mergeCell ref="I21:N21"/>
    <mergeCell ref="B21:E21"/>
    <mergeCell ref="I18:N18"/>
    <mergeCell ref="B18:E18"/>
    <mergeCell ref="I19:N19"/>
    <mergeCell ref="B19:E19"/>
    <mergeCell ref="B20:E20"/>
    <mergeCell ref="A9:B9"/>
    <mergeCell ref="A11:N11"/>
    <mergeCell ref="A12:E12"/>
    <mergeCell ref="I12:N12"/>
    <mergeCell ref="I16:N16"/>
    <mergeCell ref="I4:J4"/>
    <mergeCell ref="K4:N4"/>
    <mergeCell ref="A5:B5"/>
    <mergeCell ref="C5:H5"/>
    <mergeCell ref="I5:J5"/>
    <mergeCell ref="K5:N5"/>
    <mergeCell ref="A4:B4"/>
    <mergeCell ref="C4:H4"/>
    <mergeCell ref="B16:E16"/>
    <mergeCell ref="I22:N22"/>
    <mergeCell ref="A23:E23"/>
    <mergeCell ref="A24:N24"/>
    <mergeCell ref="A25:E25"/>
    <mergeCell ref="I25:N25"/>
    <mergeCell ref="C48:H48"/>
    <mergeCell ref="K48:L48"/>
    <mergeCell ref="A49:H49"/>
    <mergeCell ref="J49:N49"/>
    <mergeCell ref="I20:N20"/>
    <mergeCell ref="A42:E42"/>
    <mergeCell ref="B43:E43"/>
    <mergeCell ref="E37:H37"/>
    <mergeCell ref="B33:E33"/>
    <mergeCell ref="E41:H41"/>
    <mergeCell ref="A35:N35"/>
    <mergeCell ref="A36:B36"/>
    <mergeCell ref="C36:D36"/>
    <mergeCell ref="E36:H36"/>
    <mergeCell ref="J36:L36"/>
    <mergeCell ref="A41:D41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signering'!B12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IF(Registrering!C15="","",Registrering!C15)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IF(Registrering!B15="","",Registrering!B15)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IF(Registrering!D15="","",Registrering!D15)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IF(Registrering!F15="","",Registrering!F15)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IF(Registrering!E15="","",Registrering!E15)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IF(Registrering!G15="liten","X","")</f>
        <v/>
      </c>
      <c r="F9" s="95"/>
      <c r="G9" s="95"/>
      <c r="H9" s="96" t="s">
        <v>71</v>
      </c>
      <c r="I9" s="97" t="str">
        <f>IF(Registrering!G15="middels","X","")</f>
        <v/>
      </c>
      <c r="K9" s="96" t="s">
        <v>72</v>
      </c>
      <c r="L9" s="97" t="str">
        <f>IF(Registrering!G15="stor","X","")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IF(Registrering!I15="","",Registrering!I15)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IF(Registrering!J15="","",Registrering!J15)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IF(Registrering!K15="","",Registrering!K15)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IF(Registrering!L15="","",Registrering!L15)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IF(Registrering!M15="","",Registrering!M15)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IF(Registrering!N15="","",Registrering!N15)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IF(Registrering!O15="","",Registrering!O15)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IF(Registrering!P15="","",Registrering!P15)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IF(Registrering!Q15="","",Registrering!Q15)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IF(Registrering!R15="","",Registrering!R15)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IF(Registrering!C5="Spor",Registrering!S15,"")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IF(Registrering!C5="Spor",Registrering!T15,"")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IF(Registrering!C5="Spor",Registrering!U15,"")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IF(Registrering!C5="Rundering",Registrering!S15,"")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IF(Registrering!C5="Rundering",Registrering!V15,"")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IF(Registrering!C5="Rapport",Registrering!S15,"")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IF(Registrering!C5="Rapport",Registrering!W15,"")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signering'!A12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K47:L47"/>
    <mergeCell ref="A49:H49"/>
    <mergeCell ref="J49:N49"/>
    <mergeCell ref="C47:H47"/>
    <mergeCell ref="C48:H48"/>
    <mergeCell ref="B43:E43"/>
    <mergeCell ref="J43:L43"/>
    <mergeCell ref="M43:N43"/>
    <mergeCell ref="A45:E45"/>
    <mergeCell ref="M46:N46"/>
    <mergeCell ref="M45:N45"/>
    <mergeCell ref="J45:L45"/>
    <mergeCell ref="J44:L44"/>
    <mergeCell ref="M44:N44"/>
    <mergeCell ref="C46:H46"/>
    <mergeCell ref="C36:D36"/>
    <mergeCell ref="E36:H36"/>
    <mergeCell ref="J36:L36"/>
    <mergeCell ref="A41:D41"/>
    <mergeCell ref="A42:E42"/>
    <mergeCell ref="J40:L40"/>
    <mergeCell ref="E41:H41"/>
    <mergeCell ref="E39:H39"/>
    <mergeCell ref="E37:H37"/>
    <mergeCell ref="E38:H38"/>
    <mergeCell ref="E40:H40"/>
    <mergeCell ref="J39:L39"/>
    <mergeCell ref="J38:L38"/>
    <mergeCell ref="J37:L37"/>
    <mergeCell ref="J41:L41"/>
    <mergeCell ref="I34:N34"/>
    <mergeCell ref="B33:E33"/>
    <mergeCell ref="I33:N33"/>
    <mergeCell ref="B32:E32"/>
    <mergeCell ref="A34:E34"/>
    <mergeCell ref="I32:N32"/>
    <mergeCell ref="A35:N35"/>
    <mergeCell ref="A36:B36"/>
    <mergeCell ref="F1:N1"/>
    <mergeCell ref="I29:N29"/>
    <mergeCell ref="C4:H4"/>
    <mergeCell ref="I6:J6"/>
    <mergeCell ref="K6:N6"/>
    <mergeCell ref="B22:E22"/>
    <mergeCell ref="I18:N18"/>
    <mergeCell ref="I20:N20"/>
    <mergeCell ref="B19:E19"/>
    <mergeCell ref="I13:N13"/>
    <mergeCell ref="I21:N21"/>
    <mergeCell ref="I22:N22"/>
    <mergeCell ref="A4:B4"/>
    <mergeCell ref="I4:J4"/>
    <mergeCell ref="A29:E29"/>
    <mergeCell ref="A30:N30"/>
    <mergeCell ref="A31:E31"/>
    <mergeCell ref="I31:N31"/>
    <mergeCell ref="I17:N17"/>
    <mergeCell ref="B17:E17"/>
    <mergeCell ref="I28:N28"/>
    <mergeCell ref="B27:E27"/>
    <mergeCell ref="I26:N26"/>
    <mergeCell ref="I27:N27"/>
    <mergeCell ref="A24:N24"/>
    <mergeCell ref="A25:E25"/>
    <mergeCell ref="I25:N25"/>
    <mergeCell ref="B26:E26"/>
    <mergeCell ref="B28:E28"/>
    <mergeCell ref="I5:J5"/>
    <mergeCell ref="K5:N5"/>
    <mergeCell ref="K4:N4"/>
    <mergeCell ref="B13:E13"/>
    <mergeCell ref="I23:N23"/>
    <mergeCell ref="B18:E18"/>
    <mergeCell ref="I19:N19"/>
    <mergeCell ref="B21:E21"/>
    <mergeCell ref="B20:E20"/>
    <mergeCell ref="A23:E23"/>
    <mergeCell ref="A5:B5"/>
    <mergeCell ref="C5:H5"/>
    <mergeCell ref="A9:B9"/>
    <mergeCell ref="A11:N11"/>
    <mergeCell ref="A12:E12"/>
    <mergeCell ref="I12:N12"/>
    <mergeCell ref="C1:E1"/>
    <mergeCell ref="K48:L48"/>
    <mergeCell ref="B44:E44"/>
    <mergeCell ref="J46:L46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signering'!B13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IF(Registrering!C16="","",Registrering!C16)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IF(Registrering!B16="","",Registrering!B16)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IF(Registrering!D16="","",Registrering!D16)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IF(Registrering!F16="","",Registrering!F16)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IF(Registrering!E16="","",Registrering!E16)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IF(Registrering!G16="liten","X","")</f>
        <v/>
      </c>
      <c r="F9" s="95"/>
      <c r="G9" s="95"/>
      <c r="H9" s="96" t="s">
        <v>71</v>
      </c>
      <c r="I9" s="97" t="str">
        <f>IF(Registrering!G16="middels","X","")</f>
        <v/>
      </c>
      <c r="K9" s="96" t="s">
        <v>72</v>
      </c>
      <c r="L9" s="97" t="str">
        <f>IF(Registrering!G16="stor","X","")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IF(Registrering!I16="","",Registrering!I16)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IF(Registrering!J16="","",Registrering!J16)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IF(Registrering!K16="","",Registrering!K16)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IF(Registrering!L16="","",Registrering!L16)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IF(Registrering!M16="","",Registrering!M16)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IF(Registrering!N16="","",Registrering!N16)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IF(Registrering!O16="","",Registrering!O16)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IF(Registrering!P16="","",Registrering!P16)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IF(Registrering!Q16="","",Registrering!Q16)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IF(Registrering!R16="","",Registrering!R16)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IF(Registrering!C5="Spor",Registrering!S16,"")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IF(Registrering!C5="Spor",Registrering!T16,"")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IF(Registrering!C5="Spor",Registrering!U16,"")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IF(Registrering!C5="Rundering",Registrering!S16,"")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IF(Registrering!C5="Rundering",Registrering!V16,"")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IF(Registrering!C5="Rapport",Registrering!S16,"")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IF(Registrering!C5="Rapport",Registrering!W16,"")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signering'!A13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A34:E34"/>
    <mergeCell ref="A35:N35"/>
    <mergeCell ref="A36:B36"/>
    <mergeCell ref="C36:D36"/>
    <mergeCell ref="E36:H36"/>
    <mergeCell ref="J36:L36"/>
    <mergeCell ref="A11:N11"/>
    <mergeCell ref="A12:E12"/>
    <mergeCell ref="I12:N12"/>
    <mergeCell ref="B13:E13"/>
    <mergeCell ref="A23:E23"/>
    <mergeCell ref="A3:N3"/>
    <mergeCell ref="I29:N29"/>
    <mergeCell ref="I28:N28"/>
    <mergeCell ref="B17:E17"/>
    <mergeCell ref="B27:E27"/>
    <mergeCell ref="B28:E28"/>
    <mergeCell ref="I17:N17"/>
    <mergeCell ref="I19:N19"/>
    <mergeCell ref="I20:N20"/>
    <mergeCell ref="I13:N13"/>
    <mergeCell ref="I14:N14"/>
    <mergeCell ref="I15:N15"/>
    <mergeCell ref="I16:N16"/>
    <mergeCell ref="B14:E14"/>
    <mergeCell ref="B15:E15"/>
    <mergeCell ref="B16:E16"/>
    <mergeCell ref="F1:N1"/>
    <mergeCell ref="I2:K2"/>
    <mergeCell ref="C2:F2"/>
    <mergeCell ref="A2:B2"/>
    <mergeCell ref="C1:E1"/>
    <mergeCell ref="E37:H37"/>
    <mergeCell ref="J44:L44"/>
    <mergeCell ref="I23:N23"/>
    <mergeCell ref="J37:L37"/>
    <mergeCell ref="I26:N26"/>
    <mergeCell ref="I27:N27"/>
    <mergeCell ref="B33:E33"/>
    <mergeCell ref="I33:N33"/>
    <mergeCell ref="I32:N32"/>
    <mergeCell ref="A29:E29"/>
    <mergeCell ref="A30:N30"/>
    <mergeCell ref="A31:E31"/>
    <mergeCell ref="A24:N24"/>
    <mergeCell ref="A25:E25"/>
    <mergeCell ref="I25:N25"/>
    <mergeCell ref="B26:E26"/>
    <mergeCell ref="I31:N31"/>
    <mergeCell ref="B32:E32"/>
    <mergeCell ref="I34:N34"/>
    <mergeCell ref="A5:B5"/>
    <mergeCell ref="C5:H5"/>
    <mergeCell ref="I5:J5"/>
    <mergeCell ref="K5:N5"/>
    <mergeCell ref="B18:E18"/>
    <mergeCell ref="I21:N21"/>
    <mergeCell ref="B21:E21"/>
    <mergeCell ref="I18:N18"/>
    <mergeCell ref="B19:E19"/>
    <mergeCell ref="B20:E20"/>
    <mergeCell ref="B22:E22"/>
    <mergeCell ref="I22:N22"/>
    <mergeCell ref="A9:B9"/>
    <mergeCell ref="A4:B4"/>
    <mergeCell ref="C4:H4"/>
    <mergeCell ref="I4:J4"/>
    <mergeCell ref="K4:N4"/>
    <mergeCell ref="C6:H6"/>
    <mergeCell ref="I6:J6"/>
    <mergeCell ref="K6:N6"/>
    <mergeCell ref="A6:B6"/>
    <mergeCell ref="J38:L38"/>
    <mergeCell ref="J40:L40"/>
    <mergeCell ref="J39:L39"/>
    <mergeCell ref="E41:H41"/>
    <mergeCell ref="E40:H40"/>
    <mergeCell ref="J41:L41"/>
    <mergeCell ref="E38:H38"/>
    <mergeCell ref="E39:H39"/>
    <mergeCell ref="A41:D41"/>
    <mergeCell ref="A42:E42"/>
    <mergeCell ref="J45:L45"/>
    <mergeCell ref="M46:N46"/>
    <mergeCell ref="J46:L46"/>
    <mergeCell ref="M45:N45"/>
    <mergeCell ref="M44:N44"/>
    <mergeCell ref="B44:E44"/>
    <mergeCell ref="B43:E43"/>
    <mergeCell ref="J43:L43"/>
    <mergeCell ref="M43:N43"/>
    <mergeCell ref="A45:E45"/>
    <mergeCell ref="C46:H46"/>
    <mergeCell ref="K47:L47"/>
    <mergeCell ref="K48:L48"/>
    <mergeCell ref="A49:H49"/>
    <mergeCell ref="J49:N49"/>
    <mergeCell ref="C47:H47"/>
    <mergeCell ref="C48:H4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9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272"/>
      <c r="D1" s="272"/>
      <c r="E1" s="272"/>
      <c r="F1" s="289" t="s">
        <v>129</v>
      </c>
      <c r="G1" s="289"/>
      <c r="H1" s="289"/>
      <c r="I1" s="289"/>
      <c r="J1" s="289"/>
      <c r="K1" s="289"/>
      <c r="L1" s="289"/>
      <c r="M1" s="289"/>
      <c r="N1" s="289"/>
    </row>
    <row r="2" spans="1:14" ht="26.25">
      <c r="A2" s="273" t="str">
        <f>'Resultatskj for signering'!L2</f>
        <v>Dato:</v>
      </c>
      <c r="B2" s="234"/>
      <c r="C2" s="293">
        <f>Registrering!C3</f>
        <v>0</v>
      </c>
      <c r="D2" s="294"/>
      <c r="E2" s="294"/>
      <c r="F2" s="295"/>
      <c r="G2" s="2"/>
      <c r="H2" s="1" t="str">
        <f>'Resultatskj for signering'!H4</f>
        <v>Gruppe:</v>
      </c>
      <c r="I2" s="290">
        <f>IF('Resultatskj for signering'!I3="","",'Resultatskj for signering'!I3)</f>
        <v>0</v>
      </c>
      <c r="J2" s="291"/>
      <c r="K2" s="292"/>
      <c r="L2" s="3"/>
      <c r="M2" s="1" t="s">
        <v>73</v>
      </c>
      <c r="N2" s="32" t="str">
        <f>'Resultatskj for signering'!B14</f>
        <v/>
      </c>
    </row>
    <row r="3" spans="1:14" ht="5.0999999999999996" customHeight="1" thickBo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ht="15.75">
      <c r="A4" s="326" t="str">
        <f>'Resultatskj for signering'!A2</f>
        <v>Arrangør:</v>
      </c>
      <c r="B4" s="300"/>
      <c r="C4" s="328">
        <f>Registrering!C6</f>
        <v>0</v>
      </c>
      <c r="D4" s="328"/>
      <c r="E4" s="328"/>
      <c r="F4" s="328"/>
      <c r="G4" s="328"/>
      <c r="H4" s="329"/>
      <c r="I4" s="300" t="str">
        <f>'Resultatskj for signering'!D6</f>
        <v>Hundens navn:</v>
      </c>
      <c r="J4" s="301"/>
      <c r="K4" s="245" t="str">
        <f>IF(Registrering!C17="","",Registrering!C17)</f>
        <v/>
      </c>
      <c r="L4" s="245"/>
      <c r="M4" s="245"/>
      <c r="N4" s="327"/>
    </row>
    <row r="5" spans="1:14" ht="15.75">
      <c r="A5" s="274" t="s">
        <v>1</v>
      </c>
      <c r="B5" s="275"/>
      <c r="C5" s="251" t="str">
        <f>IF(Registrering!B17="","",Registrering!B17)</f>
        <v/>
      </c>
      <c r="D5" s="251"/>
      <c r="E5" s="251"/>
      <c r="F5" s="251"/>
      <c r="G5" s="251"/>
      <c r="H5" s="285"/>
      <c r="I5" s="325" t="str">
        <f>'Resultatskj for signering'!E6</f>
        <v>Reg.nr.:</v>
      </c>
      <c r="J5" s="275"/>
      <c r="K5" s="251" t="str">
        <f>IF(Registrering!D17="","",Registrering!D17)</f>
        <v/>
      </c>
      <c r="L5" s="251"/>
      <c r="M5" s="251"/>
      <c r="N5" s="279"/>
    </row>
    <row r="6" spans="1:14" ht="16.5" thickBot="1">
      <c r="A6" s="276" t="str">
        <f>'Resultatskj for signering'!G6</f>
        <v>Klubb:</v>
      </c>
      <c r="B6" s="277"/>
      <c r="C6" s="243" t="str">
        <f>IF(Registrering!F17="","",Registrering!F17)</f>
        <v/>
      </c>
      <c r="D6" s="243"/>
      <c r="E6" s="243"/>
      <c r="F6" s="243"/>
      <c r="G6" s="243"/>
      <c r="H6" s="288"/>
      <c r="I6" s="284" t="str">
        <f>'Resultatskj for signering'!F6</f>
        <v>Rase:</v>
      </c>
      <c r="J6" s="277"/>
      <c r="K6" s="243" t="str">
        <f>IF(Registrering!E17="","",Registrering!E17)</f>
        <v/>
      </c>
      <c r="L6" s="243"/>
      <c r="M6" s="243"/>
      <c r="N6" s="296"/>
    </row>
    <row r="7" spans="1:14" ht="9.9499999999999993" customHeight="1" thickBot="1">
      <c r="A7" s="43"/>
      <c r="B7" s="44"/>
      <c r="C7" s="45"/>
      <c r="D7" s="45"/>
      <c r="E7" s="45"/>
      <c r="F7" s="45"/>
      <c r="G7" s="45"/>
      <c r="H7" s="45"/>
      <c r="I7" s="43"/>
      <c r="J7" s="44"/>
      <c r="K7" s="45"/>
      <c r="L7" s="45"/>
      <c r="M7" s="45"/>
      <c r="N7" s="45"/>
    </row>
    <row r="8" spans="1:14" ht="3.95" customHeight="1" thickBot="1">
      <c r="A8" s="52"/>
      <c r="B8" s="53"/>
      <c r="C8" s="54"/>
      <c r="D8" s="54"/>
      <c r="E8" s="54"/>
      <c r="F8" s="54"/>
      <c r="G8" s="54"/>
      <c r="H8" s="54"/>
      <c r="I8" s="55"/>
      <c r="J8" s="53"/>
      <c r="K8" s="54"/>
      <c r="L8" s="54"/>
      <c r="M8" s="54"/>
      <c r="N8" s="56"/>
    </row>
    <row r="9" spans="1:14" s="20" customFormat="1" ht="17.25" thickBot="1">
      <c r="A9" s="330" t="s">
        <v>103</v>
      </c>
      <c r="B9" s="331"/>
      <c r="C9" s="46"/>
      <c r="D9" s="50" t="s">
        <v>70</v>
      </c>
      <c r="E9" s="97" t="str">
        <f>IF(Registrering!G17="liten","X","")</f>
        <v/>
      </c>
      <c r="F9" s="95"/>
      <c r="G9" s="95"/>
      <c r="H9" s="96" t="s">
        <v>71</v>
      </c>
      <c r="I9" s="97" t="str">
        <f>IF(Registrering!G17="middels","X","")</f>
        <v/>
      </c>
      <c r="K9" s="96" t="s">
        <v>72</v>
      </c>
      <c r="L9" s="97" t="str">
        <f>IF(Registrering!G17="stor","X","")</f>
        <v/>
      </c>
      <c r="M9" s="46"/>
      <c r="N9" s="57"/>
    </row>
    <row r="10" spans="1:14" s="20" customFormat="1" ht="3.95" customHeight="1" thickBot="1">
      <c r="A10" s="58"/>
      <c r="B10" s="59"/>
      <c r="C10" s="60"/>
      <c r="D10" s="61"/>
      <c r="E10" s="62"/>
      <c r="F10" s="60"/>
      <c r="G10" s="60"/>
      <c r="H10" s="61"/>
      <c r="I10" s="62"/>
      <c r="J10" s="63"/>
      <c r="K10" s="61"/>
      <c r="L10" s="62"/>
      <c r="M10" s="60"/>
      <c r="N10" s="64"/>
    </row>
    <row r="11" spans="1:14" ht="18.75" thickBot="1">
      <c r="A11" s="306" t="s">
        <v>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1:14">
      <c r="A12" s="286" t="s">
        <v>3</v>
      </c>
      <c r="B12" s="287"/>
      <c r="C12" s="287"/>
      <c r="D12" s="287"/>
      <c r="E12" s="287"/>
      <c r="F12" s="49" t="s">
        <v>16</v>
      </c>
      <c r="G12" s="49" t="s">
        <v>17</v>
      </c>
      <c r="H12" s="49" t="s">
        <v>18</v>
      </c>
      <c r="I12" s="297"/>
      <c r="J12" s="298"/>
      <c r="K12" s="298"/>
      <c r="L12" s="298"/>
      <c r="M12" s="298"/>
      <c r="N12" s="299"/>
    </row>
    <row r="13" spans="1:14" ht="14.25">
      <c r="A13" s="4">
        <v>1</v>
      </c>
      <c r="B13" s="280" t="s">
        <v>9</v>
      </c>
      <c r="C13" s="280"/>
      <c r="D13" s="280"/>
      <c r="E13" s="280"/>
      <c r="F13" s="5">
        <v>3</v>
      </c>
      <c r="G13" s="94" t="str">
        <f>IF(Registrering!I17="","",Registrering!I17)</f>
        <v/>
      </c>
      <c r="H13" s="16" t="str">
        <f>IF(G13="","",IF(G13=0,"I.G.",G13*F13))</f>
        <v/>
      </c>
      <c r="I13" s="281"/>
      <c r="J13" s="282"/>
      <c r="K13" s="282"/>
      <c r="L13" s="282"/>
      <c r="M13" s="282"/>
      <c r="N13" s="283"/>
    </row>
    <row r="14" spans="1:14" ht="14.25">
      <c r="A14" s="4">
        <v>2</v>
      </c>
      <c r="B14" s="280" t="s">
        <v>57</v>
      </c>
      <c r="C14" s="280"/>
      <c r="D14" s="280"/>
      <c r="E14" s="280"/>
      <c r="F14" s="5">
        <v>3</v>
      </c>
      <c r="G14" s="94" t="str">
        <f>IF(Registrering!J17="","",Registrering!J17)</f>
        <v/>
      </c>
      <c r="H14" s="16" t="str">
        <f>IF(G14="","",IF(G14=0,"I.G.",G14*F14))</f>
        <v/>
      </c>
      <c r="I14" s="281"/>
      <c r="J14" s="282"/>
      <c r="K14" s="282"/>
      <c r="L14" s="282"/>
      <c r="M14" s="282"/>
      <c r="N14" s="283"/>
    </row>
    <row r="15" spans="1:14" ht="14.25">
      <c r="A15" s="4">
        <v>3</v>
      </c>
      <c r="B15" s="280" t="s">
        <v>58</v>
      </c>
      <c r="C15" s="280"/>
      <c r="D15" s="280"/>
      <c r="E15" s="280"/>
      <c r="F15" s="5">
        <v>3</v>
      </c>
      <c r="G15" s="94" t="str">
        <f>IF(Registrering!K17="","",Registrering!K17)</f>
        <v/>
      </c>
      <c r="H15" s="16" t="str">
        <f>IF(G15="","",IF(G15=0,"I.G.",G15*F15))</f>
        <v/>
      </c>
      <c r="I15" s="281"/>
      <c r="J15" s="282"/>
      <c r="K15" s="282"/>
      <c r="L15" s="282"/>
      <c r="M15" s="282"/>
      <c r="N15" s="283"/>
    </row>
    <row r="16" spans="1:14" ht="14.25">
      <c r="A16" s="4">
        <v>4</v>
      </c>
      <c r="B16" s="280" t="s">
        <v>59</v>
      </c>
      <c r="C16" s="280"/>
      <c r="D16" s="280"/>
      <c r="E16" s="280"/>
      <c r="F16" s="5">
        <v>3</v>
      </c>
      <c r="G16" s="94" t="str">
        <f>IF(Registrering!L17="","",Registrering!L17)</f>
        <v/>
      </c>
      <c r="H16" s="16" t="str">
        <f t="shared" ref="H16:H22" si="0">IF(G16="","",IF(G16=0,"I.G.",G16*F16))</f>
        <v/>
      </c>
      <c r="I16" s="281"/>
      <c r="J16" s="282"/>
      <c r="K16" s="282"/>
      <c r="L16" s="282"/>
      <c r="M16" s="282"/>
      <c r="N16" s="283"/>
    </row>
    <row r="17" spans="1:14" ht="14.25">
      <c r="A17" s="4">
        <v>5</v>
      </c>
      <c r="B17" s="280" t="s">
        <v>60</v>
      </c>
      <c r="C17" s="280"/>
      <c r="D17" s="280"/>
      <c r="E17" s="280"/>
      <c r="F17" s="5">
        <v>2</v>
      </c>
      <c r="G17" s="94" t="str">
        <f>IF(Registrering!M17="","",Registrering!M17)</f>
        <v/>
      </c>
      <c r="H17" s="16" t="str">
        <f t="shared" si="0"/>
        <v/>
      </c>
      <c r="I17" s="281"/>
      <c r="J17" s="282"/>
      <c r="K17" s="282"/>
      <c r="L17" s="282"/>
      <c r="M17" s="282"/>
      <c r="N17" s="283"/>
    </row>
    <row r="18" spans="1:14" ht="14.25">
      <c r="A18" s="4">
        <v>6</v>
      </c>
      <c r="B18" s="280" t="s">
        <v>62</v>
      </c>
      <c r="C18" s="280"/>
      <c r="D18" s="280"/>
      <c r="E18" s="280"/>
      <c r="F18" s="5">
        <v>3</v>
      </c>
      <c r="G18" s="94" t="str">
        <f>IF(Registrering!N17="","",Registrering!N17)</f>
        <v/>
      </c>
      <c r="H18" s="16" t="str">
        <f t="shared" si="0"/>
        <v/>
      </c>
      <c r="I18" s="281"/>
      <c r="J18" s="282"/>
      <c r="K18" s="282"/>
      <c r="L18" s="282"/>
      <c r="M18" s="282"/>
      <c r="N18" s="283"/>
    </row>
    <row r="19" spans="1:14" ht="14.25">
      <c r="A19" s="4">
        <v>7</v>
      </c>
      <c r="B19" s="280" t="s">
        <v>63</v>
      </c>
      <c r="C19" s="280"/>
      <c r="D19" s="280"/>
      <c r="E19" s="280"/>
      <c r="F19" s="5">
        <v>3</v>
      </c>
      <c r="G19" s="94" t="str">
        <f>IF(Registrering!O17="","",Registrering!O17)</f>
        <v/>
      </c>
      <c r="H19" s="16" t="str">
        <f t="shared" si="0"/>
        <v/>
      </c>
      <c r="I19" s="281"/>
      <c r="J19" s="282"/>
      <c r="K19" s="282"/>
      <c r="L19" s="282"/>
      <c r="M19" s="282"/>
      <c r="N19" s="283"/>
    </row>
    <row r="20" spans="1:14" ht="14.25">
      <c r="A20" s="4">
        <v>8</v>
      </c>
      <c r="B20" s="280" t="s">
        <v>61</v>
      </c>
      <c r="C20" s="280"/>
      <c r="D20" s="280"/>
      <c r="E20" s="280"/>
      <c r="F20" s="5">
        <v>2</v>
      </c>
      <c r="G20" s="94" t="str">
        <f>IF(Registrering!P17="","",Registrering!P17)</f>
        <v/>
      </c>
      <c r="H20" s="16" t="str">
        <f>IF(G20="","",IF(G20=0,"I.G.",G20*F20))</f>
        <v/>
      </c>
      <c r="I20" s="281"/>
      <c r="J20" s="282"/>
      <c r="K20" s="282"/>
      <c r="L20" s="282"/>
      <c r="M20" s="282"/>
      <c r="N20" s="283"/>
    </row>
    <row r="21" spans="1:14" ht="14.25">
      <c r="A21" s="4">
        <v>9</v>
      </c>
      <c r="B21" s="280" t="s">
        <v>64</v>
      </c>
      <c r="C21" s="280"/>
      <c r="D21" s="280"/>
      <c r="E21" s="280"/>
      <c r="F21" s="5">
        <v>2</v>
      </c>
      <c r="G21" s="94" t="str">
        <f>IF(Registrering!Q17="","",Registrering!Q17)</f>
        <v/>
      </c>
      <c r="H21" s="16" t="str">
        <f t="shared" si="0"/>
        <v/>
      </c>
      <c r="I21" s="281"/>
      <c r="J21" s="282"/>
      <c r="K21" s="282"/>
      <c r="L21" s="282"/>
      <c r="M21" s="282"/>
      <c r="N21" s="283"/>
    </row>
    <row r="22" spans="1:14" ht="14.25">
      <c r="A22" s="4">
        <v>10</v>
      </c>
      <c r="B22" s="280" t="s">
        <v>56</v>
      </c>
      <c r="C22" s="280"/>
      <c r="D22" s="280"/>
      <c r="E22" s="280"/>
      <c r="F22" s="5">
        <v>2</v>
      </c>
      <c r="G22" s="94" t="str">
        <f>IF(Registrering!R17="","",Registrering!R17)</f>
        <v/>
      </c>
      <c r="H22" s="16" t="str">
        <f t="shared" si="0"/>
        <v/>
      </c>
      <c r="I22" s="281"/>
      <c r="J22" s="282"/>
      <c r="K22" s="282"/>
      <c r="L22" s="282"/>
      <c r="M22" s="282"/>
      <c r="N22" s="283"/>
    </row>
    <row r="23" spans="1:14" ht="16.5" thickBot="1">
      <c r="A23" s="302" t="s">
        <v>4</v>
      </c>
      <c r="B23" s="303"/>
      <c r="C23" s="303"/>
      <c r="D23" s="303"/>
      <c r="E23" s="303"/>
      <c r="F23" s="6">
        <f>SUM(F13:F22)</f>
        <v>26</v>
      </c>
      <c r="G23" s="7"/>
      <c r="H23" s="42">
        <f>SUM(H13:H22)</f>
        <v>0</v>
      </c>
      <c r="I23" s="310"/>
      <c r="J23" s="311"/>
      <c r="K23" s="311"/>
      <c r="L23" s="311"/>
      <c r="M23" s="311"/>
      <c r="N23" s="312"/>
    </row>
    <row r="24" spans="1:14" ht="18.75" thickBot="1">
      <c r="A24" s="306" t="s">
        <v>5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</row>
    <row r="25" spans="1:14">
      <c r="A25" s="332" t="s">
        <v>3</v>
      </c>
      <c r="B25" s="322"/>
      <c r="C25" s="322"/>
      <c r="D25" s="322"/>
      <c r="E25" s="322"/>
      <c r="F25" s="28" t="s">
        <v>16</v>
      </c>
      <c r="G25" s="28" t="s">
        <v>17</v>
      </c>
      <c r="H25" s="28" t="s">
        <v>18</v>
      </c>
      <c r="I25" s="308"/>
      <c r="J25" s="305"/>
      <c r="K25" s="305"/>
      <c r="L25" s="305"/>
      <c r="M25" s="305"/>
      <c r="N25" s="309"/>
    </row>
    <row r="26" spans="1:14" ht="14.25">
      <c r="A26" s="4">
        <v>11</v>
      </c>
      <c r="B26" s="280" t="s">
        <v>65</v>
      </c>
      <c r="C26" s="280"/>
      <c r="D26" s="280"/>
      <c r="E26" s="280"/>
      <c r="F26" s="5">
        <v>10</v>
      </c>
      <c r="G26" s="94" t="str">
        <f>IF(Registrering!C5="Spor",Registrering!S17,"")</f>
        <v/>
      </c>
      <c r="H26" s="16" t="str">
        <f>IF(G26="","",IF(G26=0,"I.G.",G26*F26))</f>
        <v/>
      </c>
      <c r="I26" s="281"/>
      <c r="J26" s="282"/>
      <c r="K26" s="282"/>
      <c r="L26" s="282"/>
      <c r="M26" s="282"/>
      <c r="N26" s="283"/>
    </row>
    <row r="27" spans="1:14" ht="14.25">
      <c r="A27" s="4">
        <v>12</v>
      </c>
      <c r="B27" s="273" t="s">
        <v>66</v>
      </c>
      <c r="C27" s="234"/>
      <c r="D27" s="234"/>
      <c r="E27" s="320"/>
      <c r="F27" s="5">
        <v>5</v>
      </c>
      <c r="G27" s="94" t="str">
        <f>IF(Registrering!C5="Spor",Registrering!T17,"")</f>
        <v/>
      </c>
      <c r="H27" s="16" t="str">
        <f>IF(G27="","",IF(G27=0,"I.G.",G27*F27))</f>
        <v/>
      </c>
      <c r="I27" s="317"/>
      <c r="J27" s="318"/>
      <c r="K27" s="318"/>
      <c r="L27" s="318"/>
      <c r="M27" s="318"/>
      <c r="N27" s="319"/>
    </row>
    <row r="28" spans="1:14" ht="14.25">
      <c r="A28" s="4">
        <v>13</v>
      </c>
      <c r="B28" s="273" t="s">
        <v>19</v>
      </c>
      <c r="C28" s="234"/>
      <c r="D28" s="234"/>
      <c r="E28" s="320"/>
      <c r="F28" s="5">
        <v>24</v>
      </c>
      <c r="G28" s="94" t="str">
        <f>IF(Registrering!C5="Spor",Registrering!U17,"")</f>
        <v/>
      </c>
      <c r="H28" s="16" t="str">
        <f>IF(G28="","",IF(G28=0,"I.G.",G28*F28))</f>
        <v/>
      </c>
      <c r="I28" s="317"/>
      <c r="J28" s="318"/>
      <c r="K28" s="318"/>
      <c r="L28" s="318"/>
      <c r="M28" s="318"/>
      <c r="N28" s="319"/>
    </row>
    <row r="29" spans="1:14" ht="16.5" thickBot="1">
      <c r="A29" s="302" t="s">
        <v>7</v>
      </c>
      <c r="B29" s="303"/>
      <c r="C29" s="303"/>
      <c r="D29" s="303"/>
      <c r="E29" s="303"/>
      <c r="F29" s="6">
        <f>SUM(F26:F28)</f>
        <v>39</v>
      </c>
      <c r="G29" s="7"/>
      <c r="H29" s="42" t="str">
        <f>IF(AND(H26="",H27="",H28=""),"",SUM(H26:H28))</f>
        <v/>
      </c>
      <c r="I29" s="310"/>
      <c r="J29" s="311"/>
      <c r="K29" s="311"/>
      <c r="L29" s="311"/>
      <c r="M29" s="311"/>
      <c r="N29" s="312"/>
    </row>
    <row r="30" spans="1:14" ht="18.75" thickBot="1">
      <c r="A30" s="306" t="s">
        <v>15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</row>
    <row r="31" spans="1:14">
      <c r="A31" s="321" t="str">
        <f>$A$12</f>
        <v>Øvelser:</v>
      </c>
      <c r="B31" s="322"/>
      <c r="C31" s="322"/>
      <c r="D31" s="322"/>
      <c r="E31" s="322"/>
      <c r="F31" s="28" t="s">
        <v>16</v>
      </c>
      <c r="G31" s="28" t="s">
        <v>17</v>
      </c>
      <c r="H31" s="28" t="s">
        <v>18</v>
      </c>
      <c r="I31" s="308"/>
      <c r="J31" s="305"/>
      <c r="K31" s="305"/>
      <c r="L31" s="305"/>
      <c r="M31" s="305"/>
      <c r="N31" s="309"/>
    </row>
    <row r="32" spans="1:14" ht="14.25">
      <c r="A32" s="4">
        <v>11</v>
      </c>
      <c r="B32" s="280" t="s">
        <v>65</v>
      </c>
      <c r="C32" s="280"/>
      <c r="D32" s="280"/>
      <c r="E32" s="280"/>
      <c r="F32" s="5">
        <v>10</v>
      </c>
      <c r="G32" s="94" t="str">
        <f>IF(Registrering!C5="Rundering",Registrering!S17,"")</f>
        <v/>
      </c>
      <c r="H32" s="16" t="str">
        <f>IF(G32="","",IF(G32=0,"I.G.",G32*F32))</f>
        <v/>
      </c>
      <c r="I32" s="281"/>
      <c r="J32" s="282"/>
      <c r="K32" s="282"/>
      <c r="L32" s="282"/>
      <c r="M32" s="282"/>
      <c r="N32" s="283"/>
    </row>
    <row r="33" spans="1:14" ht="14.25">
      <c r="A33" s="4">
        <v>12</v>
      </c>
      <c r="B33" s="280" t="s">
        <v>20</v>
      </c>
      <c r="C33" s="280"/>
      <c r="D33" s="280"/>
      <c r="E33" s="280"/>
      <c r="F33" s="5">
        <v>29</v>
      </c>
      <c r="G33" s="94" t="str">
        <f>IF(Registrering!C5="Rundering",Registrering!V17,"")</f>
        <v/>
      </c>
      <c r="H33" s="16" t="str">
        <f>IF(G33="","",IF(G33=0,"I.G.",G33*F33))</f>
        <v/>
      </c>
      <c r="I33" s="281"/>
      <c r="J33" s="282"/>
      <c r="K33" s="282"/>
      <c r="L33" s="282"/>
      <c r="M33" s="282"/>
      <c r="N33" s="283"/>
    </row>
    <row r="34" spans="1:14" ht="16.5" thickBot="1">
      <c r="A34" s="302" t="s">
        <v>7</v>
      </c>
      <c r="B34" s="303"/>
      <c r="C34" s="303"/>
      <c r="D34" s="303"/>
      <c r="E34" s="303"/>
      <c r="F34" s="6">
        <f>SUM(F32:F33)</f>
        <v>39</v>
      </c>
      <c r="G34" s="7"/>
      <c r="H34" s="42" t="str">
        <f>IF(AND(H32="",H33=""),"",SUM(H32:H33))</f>
        <v/>
      </c>
      <c r="I34" s="310"/>
      <c r="J34" s="311"/>
      <c r="K34" s="311"/>
      <c r="L34" s="311"/>
      <c r="M34" s="311"/>
      <c r="N34" s="312"/>
    </row>
    <row r="35" spans="1:14" ht="18.75" customHeight="1" thickBot="1">
      <c r="A35" s="306" t="s">
        <v>8</v>
      </c>
      <c r="B35" s="307"/>
      <c r="C35" s="307"/>
      <c r="D35" s="307"/>
      <c r="E35" s="307"/>
      <c r="F35" s="307"/>
      <c r="G35" s="307"/>
      <c r="H35" s="307"/>
      <c r="I35" s="307"/>
      <c r="J35" s="307" t="s">
        <v>22</v>
      </c>
      <c r="K35" s="307"/>
      <c r="L35" s="307"/>
      <c r="M35" s="307">
        <v>300</v>
      </c>
      <c r="N35" s="307" t="s">
        <v>24</v>
      </c>
    </row>
    <row r="36" spans="1:14">
      <c r="A36" s="231" t="s">
        <v>13</v>
      </c>
      <c r="B36" s="323"/>
      <c r="C36" s="324" t="s">
        <v>12</v>
      </c>
      <c r="D36" s="323"/>
      <c r="E36" s="352" t="s">
        <v>14</v>
      </c>
      <c r="F36" s="353"/>
      <c r="G36" s="353"/>
      <c r="H36" s="250"/>
      <c r="J36" s="332" t="s">
        <v>22</v>
      </c>
      <c r="K36" s="337"/>
      <c r="L36" s="337"/>
      <c r="M36" s="38">
        <v>325</v>
      </c>
      <c r="N36" s="39" t="s">
        <v>24</v>
      </c>
    </row>
    <row r="37" spans="1:14">
      <c r="A37" s="35" t="s">
        <v>10</v>
      </c>
      <c r="B37" s="47">
        <v>0</v>
      </c>
      <c r="C37" s="8" t="s">
        <v>11</v>
      </c>
      <c r="D37" s="47">
        <v>0</v>
      </c>
      <c r="E37" s="335">
        <f>SUM(B37,D37)</f>
        <v>0</v>
      </c>
      <c r="F37" s="275"/>
      <c r="G37" s="275"/>
      <c r="H37" s="336"/>
      <c r="J37" s="233" t="s">
        <v>23</v>
      </c>
      <c r="K37" s="275"/>
      <c r="L37" s="316"/>
      <c r="M37" s="9">
        <v>195</v>
      </c>
      <c r="N37" s="10" t="s">
        <v>24</v>
      </c>
    </row>
    <row r="38" spans="1:14">
      <c r="A38" s="35" t="s">
        <v>11</v>
      </c>
      <c r="B38" s="47">
        <v>0</v>
      </c>
      <c r="C38" s="8" t="s">
        <v>10</v>
      </c>
      <c r="D38" s="47">
        <v>0</v>
      </c>
      <c r="E38" s="335">
        <f>SUM(B38,D38)</f>
        <v>0</v>
      </c>
      <c r="F38" s="275"/>
      <c r="G38" s="275"/>
      <c r="H38" s="336"/>
      <c r="J38" s="315" t="s">
        <v>69</v>
      </c>
      <c r="K38" s="275"/>
      <c r="L38" s="316"/>
      <c r="M38" s="9">
        <v>130</v>
      </c>
      <c r="N38" s="10" t="s">
        <v>24</v>
      </c>
    </row>
    <row r="39" spans="1:14">
      <c r="A39" s="36" t="s">
        <v>67</v>
      </c>
      <c r="B39" s="48">
        <v>0</v>
      </c>
      <c r="C39" s="37" t="s">
        <v>11</v>
      </c>
      <c r="D39" s="48">
        <v>0</v>
      </c>
      <c r="E39" s="335">
        <f>SUM(B39,D39)</f>
        <v>0</v>
      </c>
      <c r="F39" s="275"/>
      <c r="G39" s="275"/>
      <c r="H39" s="336"/>
      <c r="J39" s="338" t="s">
        <v>68</v>
      </c>
      <c r="K39" s="275"/>
      <c r="L39" s="316"/>
      <c r="M39" s="40">
        <v>575</v>
      </c>
      <c r="N39" s="41" t="s">
        <v>24</v>
      </c>
    </row>
    <row r="40" spans="1:14">
      <c r="A40" s="36" t="s">
        <v>11</v>
      </c>
      <c r="B40" s="48">
        <v>0</v>
      </c>
      <c r="C40" s="37" t="s">
        <v>55</v>
      </c>
      <c r="D40" s="48">
        <v>0</v>
      </c>
      <c r="E40" s="335">
        <f>SUM(B40,D40)</f>
        <v>0</v>
      </c>
      <c r="F40" s="275"/>
      <c r="G40" s="275"/>
      <c r="H40" s="336"/>
      <c r="J40" s="233" t="s">
        <v>23</v>
      </c>
      <c r="K40" s="275"/>
      <c r="L40" s="316"/>
      <c r="M40" s="9">
        <v>312</v>
      </c>
      <c r="N40" s="10" t="s">
        <v>24</v>
      </c>
    </row>
    <row r="41" spans="1:14" ht="13.5" thickBot="1">
      <c r="A41" s="350" t="s">
        <v>36</v>
      </c>
      <c r="B41" s="351"/>
      <c r="C41" s="351"/>
      <c r="D41" s="244"/>
      <c r="E41" s="313">
        <f>SUM(E37:H40)</f>
        <v>0</v>
      </c>
      <c r="F41" s="277"/>
      <c r="G41" s="277"/>
      <c r="H41" s="314"/>
      <c r="J41" s="235" t="s">
        <v>69</v>
      </c>
      <c r="K41" s="277"/>
      <c r="L41" s="347"/>
      <c r="M41" s="11">
        <v>208</v>
      </c>
      <c r="N41" s="12" t="s">
        <v>24</v>
      </c>
    </row>
    <row r="42" spans="1:14" ht="13.5" thickBot="1">
      <c r="A42" s="332" t="s">
        <v>3</v>
      </c>
      <c r="B42" s="322"/>
      <c r="C42" s="322"/>
      <c r="D42" s="322"/>
      <c r="E42" s="322"/>
      <c r="F42" s="28" t="s">
        <v>16</v>
      </c>
      <c r="G42" s="28" t="s">
        <v>17</v>
      </c>
      <c r="H42" s="33" t="s">
        <v>18</v>
      </c>
    </row>
    <row r="43" spans="1:14" ht="14.25">
      <c r="A43" s="4">
        <v>11</v>
      </c>
      <c r="B43" s="280" t="s">
        <v>65</v>
      </c>
      <c r="C43" s="280"/>
      <c r="D43" s="280"/>
      <c r="E43" s="280"/>
      <c r="F43" s="5">
        <v>10</v>
      </c>
      <c r="G43" s="94" t="str">
        <f>IF(Registrering!C5="Rapport",Registrering!S17,"")</f>
        <v/>
      </c>
      <c r="H43" s="17" t="str">
        <f>IF(G43="","",IF(G43=0,"I.G.",G43*F43))</f>
        <v/>
      </c>
      <c r="J43" s="304"/>
      <c r="K43" s="305"/>
      <c r="L43" s="305"/>
      <c r="M43" s="308" t="s">
        <v>18</v>
      </c>
      <c r="N43" s="360"/>
    </row>
    <row r="44" spans="1:14" ht="14.25">
      <c r="A44" s="4">
        <v>12</v>
      </c>
      <c r="B44" s="280" t="s">
        <v>21</v>
      </c>
      <c r="C44" s="280"/>
      <c r="D44" s="280"/>
      <c r="E44" s="280"/>
      <c r="F44" s="5">
        <v>29</v>
      </c>
      <c r="G44" s="94" t="str">
        <f>IF(Registrering!C5="Rapport",Registrering!W17,"")</f>
        <v/>
      </c>
      <c r="H44" s="17" t="str">
        <f>IF(G44="","",IF(G44=0,"I.G.",G44*F44))</f>
        <v/>
      </c>
      <c r="J44" s="344" t="s">
        <v>26</v>
      </c>
      <c r="K44" s="345"/>
      <c r="L44" s="345"/>
      <c r="M44" s="356">
        <f>H23</f>
        <v>0</v>
      </c>
      <c r="N44" s="357"/>
    </row>
    <row r="45" spans="1:14" ht="16.5" thickBot="1">
      <c r="A45" s="302" t="s">
        <v>7</v>
      </c>
      <c r="B45" s="303"/>
      <c r="C45" s="303"/>
      <c r="D45" s="303"/>
      <c r="E45" s="303"/>
      <c r="F45" s="6">
        <f>SUM(F43:F44)</f>
        <v>39</v>
      </c>
      <c r="G45" s="7"/>
      <c r="H45" s="13" t="str">
        <f>IF(AND(H43="",H44=""),"",SUM(H43:H44))</f>
        <v/>
      </c>
      <c r="J45" s="344" t="s">
        <v>27</v>
      </c>
      <c r="K45" s="345"/>
      <c r="L45" s="345"/>
      <c r="M45" s="358" t="str">
        <f>IF('Resultatskj for signering'!I3="Rundering",H34,IF('Resultatskj for signering'!I3="Spor",H29,IF('Resultatskj for signering'!I3="Rapport",H45,"")))</f>
        <v/>
      </c>
      <c r="N45" s="359"/>
    </row>
    <row r="46" spans="1:14" ht="20.100000000000001" customHeight="1" thickBot="1">
      <c r="A46" s="190" t="s">
        <v>122</v>
      </c>
      <c r="B46" s="188"/>
      <c r="C46" s="362">
        <f>Registrering!E3</f>
        <v>0</v>
      </c>
      <c r="D46" s="362"/>
      <c r="E46" s="362"/>
      <c r="F46" s="362"/>
      <c r="G46" s="362"/>
      <c r="H46" s="362"/>
      <c r="J46" s="342" t="s">
        <v>25</v>
      </c>
      <c r="K46" s="311"/>
      <c r="L46" s="343"/>
      <c r="M46" s="340">
        <f>SUM(M44:N45)</f>
        <v>0</v>
      </c>
      <c r="N46" s="341"/>
    </row>
    <row r="47" spans="1:14" ht="20.100000000000001" customHeight="1">
      <c r="A47" s="190" t="s">
        <v>65</v>
      </c>
      <c r="B47" s="188"/>
      <c r="C47" s="362">
        <f>Registrering!E4</f>
        <v>0</v>
      </c>
      <c r="D47" s="362"/>
      <c r="E47" s="362"/>
      <c r="F47" s="362"/>
      <c r="G47" s="362"/>
      <c r="H47" s="362"/>
      <c r="J47" s="51" t="s">
        <v>28</v>
      </c>
      <c r="K47" s="348" t="s">
        <v>30</v>
      </c>
      <c r="L47" s="349"/>
      <c r="M47" s="14" t="s">
        <v>48</v>
      </c>
      <c r="N47" s="15" t="s">
        <v>29</v>
      </c>
    </row>
    <row r="48" spans="1:14" ht="30" thickBot="1">
      <c r="A48" s="190">
        <f>Registrering!C5</f>
        <v>0</v>
      </c>
      <c r="B48" s="189"/>
      <c r="C48" s="361" t="str">
        <f>Registrering!E5&amp;Registrering!E6&amp;Registrering!E7</f>
        <v/>
      </c>
      <c r="D48" s="361"/>
      <c r="E48" s="361"/>
      <c r="F48" s="361"/>
      <c r="G48" s="361"/>
      <c r="H48" s="361"/>
      <c r="J48" s="98" t="str">
        <f>IF(OR(M46&lt;M36,M45&lt;M37,M44&lt;M38,M46=""),"X","")</f>
        <v>X</v>
      </c>
      <c r="K48" s="354" t="str">
        <f>IF(AND(M46&gt;=M36,M45&gt;=M37,M44&gt;=M38,J48=""),"X","")</f>
        <v/>
      </c>
      <c r="L48" s="355"/>
      <c r="M48" s="99" t="str">
        <f>IF(AND(M46&gt;=575,M45&gt;=311.99,M44&gt;207.99,J48=""),"X","")</f>
        <v/>
      </c>
      <c r="N48" s="27" t="str">
        <f>'Resultatskj for signering'!A14</f>
        <v>-</v>
      </c>
    </row>
    <row r="49" spans="1:14">
      <c r="A49" s="346" t="s">
        <v>106</v>
      </c>
      <c r="B49" s="346"/>
      <c r="C49" s="346"/>
      <c r="D49" s="346"/>
      <c r="E49" s="346"/>
      <c r="F49" s="346"/>
      <c r="G49" s="346"/>
      <c r="H49" s="346"/>
      <c r="J49" s="339" t="s">
        <v>111</v>
      </c>
      <c r="K49" s="339"/>
      <c r="L49" s="339"/>
      <c r="M49" s="339"/>
      <c r="N49" s="339"/>
    </row>
  </sheetData>
  <mergeCells count="99">
    <mergeCell ref="C47:H47"/>
    <mergeCell ref="C48:H48"/>
    <mergeCell ref="A49:H49"/>
    <mergeCell ref="J49:N49"/>
    <mergeCell ref="A42:E42"/>
    <mergeCell ref="B43:E43"/>
    <mergeCell ref="J43:L43"/>
    <mergeCell ref="M43:N43"/>
    <mergeCell ref="A45:E45"/>
    <mergeCell ref="M46:N46"/>
    <mergeCell ref="J44:L44"/>
    <mergeCell ref="M44:N44"/>
    <mergeCell ref="B44:E44"/>
    <mergeCell ref="K47:L47"/>
    <mergeCell ref="A41:D41"/>
    <mergeCell ref="J38:L38"/>
    <mergeCell ref="E38:H38"/>
    <mergeCell ref="E41:H41"/>
    <mergeCell ref="J46:L46"/>
    <mergeCell ref="C46:H46"/>
    <mergeCell ref="A34:E34"/>
    <mergeCell ref="A35:N35"/>
    <mergeCell ref="B33:E33"/>
    <mergeCell ref="A36:B36"/>
    <mergeCell ref="C36:D36"/>
    <mergeCell ref="E36:H36"/>
    <mergeCell ref="J36:L36"/>
    <mergeCell ref="B19:E19"/>
    <mergeCell ref="B20:E20"/>
    <mergeCell ref="A31:E31"/>
    <mergeCell ref="I31:N31"/>
    <mergeCell ref="B32:E32"/>
    <mergeCell ref="I20:N20"/>
    <mergeCell ref="I21:N21"/>
    <mergeCell ref="I23:N23"/>
    <mergeCell ref="B22:E22"/>
    <mergeCell ref="I22:N22"/>
    <mergeCell ref="A2:B2"/>
    <mergeCell ref="I26:N26"/>
    <mergeCell ref="I27:N27"/>
    <mergeCell ref="I33:N33"/>
    <mergeCell ref="I28:N28"/>
    <mergeCell ref="I32:N32"/>
    <mergeCell ref="A30:N30"/>
    <mergeCell ref="B27:E27"/>
    <mergeCell ref="B28:E28"/>
    <mergeCell ref="B26:E26"/>
    <mergeCell ref="A29:E29"/>
    <mergeCell ref="B13:E13"/>
    <mergeCell ref="A23:E23"/>
    <mergeCell ref="A24:N24"/>
    <mergeCell ref="A25:E25"/>
    <mergeCell ref="I25:N25"/>
    <mergeCell ref="C4:H4"/>
    <mergeCell ref="E39:H39"/>
    <mergeCell ref="J41:L41"/>
    <mergeCell ref="J40:L40"/>
    <mergeCell ref="E40:H40"/>
    <mergeCell ref="I34:N34"/>
    <mergeCell ref="K4:N4"/>
    <mergeCell ref="I17:N17"/>
    <mergeCell ref="B17:E17"/>
    <mergeCell ref="A4:B4"/>
    <mergeCell ref="I4:J4"/>
    <mergeCell ref="B18:E18"/>
    <mergeCell ref="I19:N19"/>
    <mergeCell ref="B21:E21"/>
    <mergeCell ref="I18:N18"/>
    <mergeCell ref="A6:B6"/>
    <mergeCell ref="C6:H6"/>
    <mergeCell ref="I6:J6"/>
    <mergeCell ref="K6:N6"/>
    <mergeCell ref="B16:E16"/>
    <mergeCell ref="I16:N16"/>
    <mergeCell ref="B15:E15"/>
    <mergeCell ref="I15:N15"/>
    <mergeCell ref="I13:N13"/>
    <mergeCell ref="B14:E14"/>
    <mergeCell ref="I14:N14"/>
    <mergeCell ref="A9:B9"/>
    <mergeCell ref="A11:N11"/>
    <mergeCell ref="A12:E12"/>
    <mergeCell ref="I12:N12"/>
    <mergeCell ref="C1:E1"/>
    <mergeCell ref="M45:N45"/>
    <mergeCell ref="J45:L45"/>
    <mergeCell ref="K48:L48"/>
    <mergeCell ref="E37:H37"/>
    <mergeCell ref="J37:L37"/>
    <mergeCell ref="J39:L39"/>
    <mergeCell ref="C2:F2"/>
    <mergeCell ref="I2:K2"/>
    <mergeCell ref="A3:N3"/>
    <mergeCell ref="I5:J5"/>
    <mergeCell ref="A5:B5"/>
    <mergeCell ref="C5:H5"/>
    <mergeCell ref="K5:N5"/>
    <mergeCell ref="F1:N1"/>
    <mergeCell ref="I29:N2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Arrangørklubb</vt:lpstr>
      <vt:lpstr>Medlemsklubb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2019-02-25T15:02:31Z</cp:lastPrinted>
  <dcterms:created xsi:type="dcterms:W3CDTF">1999-06-23T05:15:31Z</dcterms:created>
  <dcterms:modified xsi:type="dcterms:W3CDTF">2023-04-28T18:18:42Z</dcterms:modified>
</cp:coreProperties>
</file>